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firstSheet="1" activeTab="1"/>
  </bookViews>
  <sheets>
    <sheet name="RENTAS DE TRABAJO" sheetId="1" state="hidden" r:id="rId1"/>
    <sheet name="RETENCIÓN LABORAL" sheetId="2" r:id="rId2"/>
    <sheet name="PROCEDIMIENTO 1." sheetId="3" r:id="rId3"/>
    <sheet name="PROCEDIMIENTO 2" sheetId="4" r:id="rId4"/>
    <sheet name="DEDUCCIONES DE LA BASE" sheetId="5" r:id="rId5"/>
    <sheet name="RENTAS EXENTAS" sheetId="6" r:id="rId6"/>
  </sheets>
  <definedNames/>
  <calcPr fullCalcOnLoad="1"/>
</workbook>
</file>

<file path=xl/comments1.xml><?xml version="1.0" encoding="utf-8"?>
<comments xmlns="http://schemas.openxmlformats.org/spreadsheetml/2006/main">
  <authors>
    <author>MIGUEL</author>
  </authors>
  <commentList>
    <comment ref="A6" authorId="0">
      <text>
        <r>
          <rPr>
            <b/>
            <sz val="9"/>
            <rFont val="Tahoma"/>
            <family val="2"/>
          </rPr>
          <t>Máximo 30% si es igual al mínimo.
Máximo 50% si es superior al mínimo.</t>
        </r>
      </text>
    </comment>
  </commentList>
</comments>
</file>

<file path=xl/sharedStrings.xml><?xml version="1.0" encoding="utf-8"?>
<sst xmlns="http://schemas.openxmlformats.org/spreadsheetml/2006/main" count="273" uniqueCount="237">
  <si>
    <t>RENTA LÍQUIDA CEDULAR EN RENTAS DE TRABAJO</t>
  </si>
  <si>
    <t>PAGOS LABORALES</t>
  </si>
  <si>
    <t>LIMITE PESOS</t>
  </si>
  <si>
    <t>LIMITE UVT</t>
  </si>
  <si>
    <t>UVT</t>
  </si>
  <si>
    <t>Salario en dinero</t>
  </si>
  <si>
    <t>Salario en especie</t>
  </si>
  <si>
    <t>Subsidio de transporte</t>
  </si>
  <si>
    <t>Comisiones</t>
  </si>
  <si>
    <t>Bonificaciones</t>
  </si>
  <si>
    <t>Tiempo suplementario</t>
  </si>
  <si>
    <t>Viáticos ocasionales</t>
  </si>
  <si>
    <t>Viáticos permanentes</t>
  </si>
  <si>
    <t>Medios de transporte diferentes al subsidio de transporte</t>
  </si>
  <si>
    <t>Incapacidades empresa</t>
  </si>
  <si>
    <t>Incapacidades fondos de salud, pensiones y de riesgos profesionales</t>
  </si>
  <si>
    <t>Cesantías efectivamente pagadas por el empleador, las aplicadas a un crédito hipotecario o retiradas en el período del fondo de cesantías, las causadas a nombre del trabajador</t>
  </si>
  <si>
    <t>Prima legal y extralegales</t>
  </si>
  <si>
    <t>Vacaciones</t>
  </si>
  <si>
    <t>Indemnizaciones derivadas de una relación laboral o legal y reglamentaria</t>
  </si>
  <si>
    <t>Subsidio familiar</t>
  </si>
  <si>
    <t>Emolumentos eclesiásticos</t>
  </si>
  <si>
    <t>Compensaciones recibidas por el trabajo asociado cooperativo.</t>
  </si>
  <si>
    <t>Honorarios recibidos por personas naturales que no hayan contratado 2 o más trabajadores asociados a la actividad por un tiempo de vinculación igual o mayor a 90 días contínuos o discontínuos.</t>
  </si>
  <si>
    <t>Compensaciones por servicios personales</t>
  </si>
  <si>
    <t>Apoyos económicos para financiar programas educativos, cuando se otorga en razón a una relación laboral.</t>
  </si>
  <si>
    <t>Ingresos por rentas laborales obtenidos en el exterior</t>
  </si>
  <si>
    <t>(-) INGRESOS NO CONSTITUTIVOS DE RENTA</t>
  </si>
  <si>
    <t>Pagos a terceros por concepto de alimentación del trabajador o de su familia (Art 387-1 E.T.)</t>
  </si>
  <si>
    <t>Empleados con salarios mensuales inferiores a 310 UVT ($9.876,290)</t>
  </si>
  <si>
    <t>Valor no superior a 41 UVT mensuales. ($1.306.219)</t>
  </si>
  <si>
    <t xml:space="preserve"> Concepto 18381 junio 1990 DIAN</t>
  </si>
  <si>
    <t>Art.10 Dec. 537 de 1987, y art.8 Dec. 823 de 1987</t>
  </si>
  <si>
    <t>Siempre y cuando se hayan entregado los soportes correspondientes para realizar el reembolso al trabajador. (Concepto 071735 julio 18 de 2000 DIAN)</t>
  </si>
  <si>
    <t>Aportes obligatorios al sistema general de pensiones (Art 55 E.T.)</t>
  </si>
  <si>
    <t>Aportes obligatorios al sistema general de salud (Art 56 E.T.)</t>
  </si>
  <si>
    <t>Cotizaciones voluntarias al régimen de ahorro individual con solidaridad (Art 55 E.T.)</t>
  </si>
  <si>
    <t>(No debe exceder el 25% del ingreso laboral o tributario anual, limitado a 2.500 UVT)</t>
  </si>
  <si>
    <t>Apoyos económicos no reembolsables o condonados entregados por el Estado o financiados con recursos públicos, para financiar programas educativos, cuando sean otorgados en razón a una relación de tipo laboral o legal y reglamentaria.</t>
  </si>
  <si>
    <t>Subsidio familiar. Art 3 Ley 21 de 1982</t>
  </si>
  <si>
    <t>INGRESOS QUE CONSTITUYEN RENTA</t>
  </si>
  <si>
    <t>(-) DEDUCCIONES - Artículo 387 E.T.</t>
  </si>
  <si>
    <t>Intereses o corrección monetaria en virtud de préstamos para vivienda</t>
  </si>
  <si>
    <t>Intereses en préstamos para vivienda del trabajador o sobre contratos</t>
  </si>
  <si>
    <t>de leasing, pagados en el año anterior (2017) y divididos por los meses</t>
  </si>
  <si>
    <t>a que correspondieron, sin exceder de 100 UVT mensuales.</t>
  </si>
  <si>
    <t>Art. 5 Dec.4713 dic 2005.</t>
  </si>
  <si>
    <t>Pagos durante el año anterior (2017) a medicina prepagada o por seguros</t>
  </si>
  <si>
    <t>de salud, expedidos por compañías de seguros vigiladas por la Superfinanciera</t>
  </si>
  <si>
    <t xml:space="preserve">Pagos del trabajador, la esposa sus hijos y/o dependientes, divididos por </t>
  </si>
  <si>
    <t xml:space="preserve">los meses a que correspondieron. Este valor no puede exceder de 16 UVT </t>
  </si>
  <si>
    <r>
      <t xml:space="preserve">Deducción por concepto de dependientes - </t>
    </r>
    <r>
      <rPr>
        <b/>
        <u val="single"/>
        <sz val="11"/>
        <color indexed="10"/>
        <rFont val="Calibri"/>
        <family val="2"/>
      </rPr>
      <t>NOTA 1</t>
    </r>
  </si>
  <si>
    <t>Deducción mensual de hasta el 10% del total de los ingresos brutos</t>
  </si>
  <si>
    <t>provenientes de la relación laboral del respectivo mes por concepto de</t>
  </si>
  <si>
    <t>dependientes, hasta un máximo de 32 UVT.</t>
  </si>
  <si>
    <t>Gravámen financiero - 50%</t>
  </si>
  <si>
    <t>(-) RENTAS EXENTAS</t>
  </si>
  <si>
    <t>Aportes voluntarios a fondo de pensiones hasta una suma que adicionada</t>
  </si>
  <si>
    <t>al valor de los aportes a las cuentas AFC, de que trata el artículo 126-4</t>
  </si>
  <si>
    <t>Analizar este artículo, porque las instrucciones del formulario 210</t>
  </si>
  <si>
    <t>no exceda el 30% del ingresos laboral o ingreso tributario del año, hasta un</t>
  </si>
  <si>
    <t>establece que estos aportes voluntarios no son renta exenta, sino</t>
  </si>
  <si>
    <t>monto máximo de 3.800 UVT por año. (Art 126-1 E.T.)</t>
  </si>
  <si>
    <t>ingresos que no constituyen renta ni ganancia ocasional</t>
  </si>
  <si>
    <t>Aportes del partícipe independiente a los seguros privados de pensiones,</t>
  </si>
  <si>
    <t>hasta una suma que adicionada al valor de los aportes a las cuentas de</t>
  </si>
  <si>
    <t>ahorro para el fomento de la construcción (AFC) de que trata el artículo 126-4</t>
  </si>
  <si>
    <t>de este Estatuto, no exceda del 30% del ingreso laboral o ingreso tributario</t>
  </si>
  <si>
    <t>del año, hasta un monto máximo de 3.800 UVT por año.</t>
  </si>
  <si>
    <t>Sumas depositadas en las cuentas de ahorro denominadas "Ahorro para el</t>
  </si>
  <si>
    <t>fomento a la construcción AFC", hasta un valor que, adicionado al valor de</t>
  </si>
  <si>
    <t>los aportes voluntarios a los seguros privados de pensiones y a los fondos</t>
  </si>
  <si>
    <t>de pensiones voluntarias de que trata el artículo 126-1 E.T., no exceda del</t>
  </si>
  <si>
    <t>30% del ingreso laboral o del ingreso tributario del año, según corresponda</t>
  </si>
  <si>
    <t>hasta un monto máximo de 3.800 UVT por año.</t>
  </si>
  <si>
    <t>Bonificaciones y/o indemnizaciones que reciban los servidores públicos en virtud de programas de retiro de personal de las entidades públicas nacionales, departamentales, distritales y municipales. (Art. 27 Ley 488 de 1998).</t>
  </si>
  <si>
    <t>Rentas exentas Artículo 206 E.T.</t>
  </si>
  <si>
    <t>PARÁGRAFO 1. ART. 206 E.T. - La exención prevista en los numerales 1, 2, 3, 4 y 6, opera</t>
  </si>
  <si>
    <t>2) las indemnizaciones que impliquen protección a la maternidad (Limitado al salario mínimo legal)</t>
  </si>
  <si>
    <t>únicamente sobre los valores que correspondan al mínimo legal de que tratan las normas</t>
  </si>
  <si>
    <t>3) Lo recibido por gastos de entierro del trabajador (limitado al salario mínimo legal)</t>
  </si>
  <si>
    <t>laborales; el excedente no está exento del impuesto de renta y complementarios.</t>
  </si>
  <si>
    <r>
      <t xml:space="preserve">4) El auxilio de cesantía y los intereses sobre cesantías, siempre y cuando sean recibidos por trabajadores cuyo ingreso mensual promedio en los seis (6) últimos meses de vinculación laboral no exceda de 350 UVT.  </t>
    </r>
    <r>
      <rPr>
        <b/>
        <sz val="11"/>
        <color indexed="10"/>
        <rFont val="Calibri"/>
        <family val="2"/>
      </rPr>
      <t>NOTA 2</t>
    </r>
    <r>
      <rPr>
        <sz val="11"/>
        <color theme="1"/>
        <rFont val="Calibri"/>
        <family val="2"/>
      </rPr>
      <t>. (Limitado al salario mínimo legal)</t>
    </r>
  </si>
  <si>
    <t>6) El seguro por muerte, y las compensaciones por muerte y las prestaciones sociales en actividad y en retiro de los miembros de las Fuerzas Militares y de la policía nacional. (Limitado al salario mínimo legal)</t>
  </si>
  <si>
    <t>8) El exceso del salario básico percibido por los oficiales y suboficiales y soldados profesionales de las Fuerzas Militares y oficiales, suboficiales, nivel ejecutivo, patrulleros y agentes de la policía nacional.</t>
  </si>
  <si>
    <t>9) Los gastos de representación de los rectores y profesores de universidades públicas, los cuales no podrán exceder del cincuenta (50%) de su salario.</t>
  </si>
  <si>
    <t>Renta exenta del artículo 206-1 E.T.</t>
  </si>
  <si>
    <t>La prima especial y la prima de costo de vida de que trata el Decreto 3357 de 2009, de los servidores públicos diplomáticos, consulares y administrativos del Ministerio de Relaciones Exteriores.</t>
  </si>
  <si>
    <t>Las primas de que trata este artículo, no se tendrán en cuenta para efectos del cálculo de los límites establecidos en el numeral 3. del artículo 336 del presente estatuto.</t>
  </si>
  <si>
    <t>EXENCION 25% según númeral 10 Art. 206 E.T.</t>
  </si>
  <si>
    <t>Art 206 parágrafo 5. - La exención prevista en el numeral 10 también procede en relación con los honorarios percibidos por personas naturales que presten servicios y que contraten o vinculen por un término inferior a 90 días contínuos o discontínuos menos de 2 trabajadores o contratistas asociados a la actividad.</t>
  </si>
  <si>
    <t>SUBTOTAL DEDUCCIONES Y RENTAS EXENTAS</t>
  </si>
  <si>
    <t>CONTROL DEDUCCIONES Y RENTAS EXENTAS SOBRE EL 40% DE INGRESOS</t>
  </si>
  <si>
    <t>DEDUCCIONES Y RENTAS EXENTAS A DESCONTAR SEGÚN ART. 336 E.T.</t>
  </si>
  <si>
    <t>RENTA LÍQUIDA</t>
  </si>
  <si>
    <t>ARTÍCULO 336 E.T. RENTA LÍQUIDA CEDULAR DE LAS RENTAS DE TRABAJO</t>
  </si>
  <si>
    <t>Para efectos de establecer la renta líquida cedular, del total de los ingresos de esta cédula obtenidos en el período gravable, se restarán los ingresos no constitutivos de renta imputables a esta cédula.</t>
  </si>
  <si>
    <t>Podrán restarse todas las rentas exentas y las deducciones imputables a esta cédula, siempre que no excedan el cuarenta (40%) del resultado del inciso anterior, que en todo caso no puede exceder de 5.040 UVT.</t>
  </si>
  <si>
    <t>PARÁGRAFO. En el caso de los servidores públicos diplomáticos, consulares y administrativos del Ministerio de Relaciones Exteriores, la prima de costo de vida de que trata el Decreto 3357 de 2009 no se tendrá en cuenta para efectos del cálculo del límite porcentual previsto en el presente artículo.</t>
  </si>
  <si>
    <t>NOTAS:</t>
  </si>
  <si>
    <t>Indemnizaciones derivadas de una relación laboral o legal y reglamentaria. Art. 401-3 E.T.</t>
  </si>
  <si>
    <t>Retención en la fuente del 20% para trabajadores que devenguen ingresos</t>
  </si>
  <si>
    <t>superiores a 204 UVT</t>
  </si>
  <si>
    <t>Estas indemnizaciones son ingresos gravadas para los obligados a declarar renta.</t>
  </si>
  <si>
    <t xml:space="preserve">Conceptos 7261 feb 2005 y 76716 octubre de 2005. - Las indemnizaciones o </t>
  </si>
  <si>
    <t>bonificaciones por retiro definitivo de los trabajadores gozan de la</t>
  </si>
  <si>
    <t>exención del 25%, sin tener en cuenta el límite mensual contemplado en la norma.</t>
  </si>
  <si>
    <t>NOTA 1:</t>
  </si>
  <si>
    <t>PARÁGRAFO 2o. ART. 387 E.T.</t>
  </si>
  <si>
    <r>
      <t>PARÁGRAFO 2o.</t>
    </r>
    <r>
      <rPr>
        <sz val="9"/>
        <color indexed="63"/>
        <rFont val="Arial"/>
        <family val="2"/>
      </rPr>
      <t> </t>
    </r>
    <r>
      <rPr>
        <b/>
        <sz val="9"/>
        <color indexed="8"/>
        <rFont val="Arial"/>
        <family val="2"/>
      </rPr>
      <t>DEFINICIÓN DE DEPENDIENTES.</t>
    </r>
    <r>
      <rPr>
        <sz val="9"/>
        <color indexed="63"/>
        <rFont val="Arial"/>
        <family val="2"/>
      </rPr>
      <t> Para propósitos de este artículo tendrán la calidad de dependientes:</t>
    </r>
  </si>
  <si>
    <t>1. Los hijos del contribuyente que tengan hasta 18 años de edad.</t>
  </si>
  <si>
    <t>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t>
  </si>
  <si>
    <t>3. Los hijos del contribuyente mayores de 23 años que se encuentren en situación de dependencia originada en factores físicos o psicológicos que sean certificados por Medicina Legal.</t>
  </si>
  <si>
    <t>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t>
  </si>
  <si>
    <t>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</si>
  <si>
    <t>NOTA2:</t>
  </si>
  <si>
    <t>EN PESOS AÑO 2017</t>
  </si>
  <si>
    <t>Salario mensual promedio UVT</t>
  </si>
  <si>
    <t>Parte no gravada</t>
  </si>
  <si>
    <t>Salario mensual promedio UVT mayor de</t>
  </si>
  <si>
    <t>Hasta</t>
  </si>
  <si>
    <t>Mayor de 350 UVT hasta 410 UVT</t>
  </si>
  <si>
    <t xml:space="preserve">Mayor de 410 UVT hasta 470 UVT </t>
  </si>
  <si>
    <t>Mayor de 470 UVT hasta 530 UVT</t>
  </si>
  <si>
    <t>Mayor de 530 UVT hasta 590 UVT</t>
  </si>
  <si>
    <t>Mayor de 590 UVT hasta 650 UVT</t>
  </si>
  <si>
    <t>Mayor de 650 UVT en adelante</t>
  </si>
  <si>
    <t>TITULO III</t>
  </si>
  <si>
    <t>AÑO</t>
  </si>
  <si>
    <t>VALOR</t>
  </si>
  <si>
    <t>CONCEPTOS SUJETOS A RETENCION</t>
  </si>
  <si>
    <t>CAPITULO I</t>
  </si>
  <si>
    <t>INGRESOS LABORALES</t>
  </si>
  <si>
    <t>TABLA DE RETENCIÓN EN LA FUENTE PARA INGRESOS LABORALES GRAVADOS</t>
  </si>
  <si>
    <t>TABLA DE RETENCION EN LA FUENTE PARA INGRESOS LABORALES EN PESOS</t>
  </si>
  <si>
    <t>Rangos en UVT</t>
  </si>
  <si>
    <t>Tarifa marginal</t>
  </si>
  <si>
    <t>Impuesto</t>
  </si>
  <si>
    <t>RANGOS EN PESOS</t>
  </si>
  <si>
    <t>TARIFA MARGINAL</t>
  </si>
  <si>
    <t>INGRESO GRAVABLE</t>
  </si>
  <si>
    <t>IMPUESTO</t>
  </si>
  <si>
    <t>Desde</t>
  </si>
  <si>
    <t>&gt;0</t>
  </si>
  <si>
    <t>&gt;640</t>
  </si>
  <si>
    <t>&gt;945</t>
  </si>
  <si>
    <t>&gt;2300</t>
  </si>
  <si>
    <t>En adelante</t>
  </si>
  <si>
    <t>Procedimientos para la determinación de la retención</t>
  </si>
  <si>
    <r>
      <t>Articulo 385. Primera opción frente a la retención. </t>
    </r>
    <r>
      <rPr>
        <sz val="10"/>
        <color indexed="8"/>
        <rFont val="Arial"/>
        <family val="2"/>
      </rPr>
      <t>Para efectos de la retención en la fuente, el retenedor deberá aplicar el procedimiento establecido en este artículo, o en el artículo siguiente:</t>
    </r>
  </si>
  <si>
    <t>Procedimiento 1.</t>
  </si>
  <si>
    <r>
      <t>Artículo 386. Segunda opción frente a la retención. </t>
    </r>
    <r>
      <rPr>
        <sz val="10"/>
        <color indexed="8"/>
        <rFont val="Arial"/>
        <family val="2"/>
      </rPr>
      <t>El retenedor podrá igualmente aplicar el siguiente sistema:</t>
    </r>
  </si>
  <si>
    <t>Procedimiento 2</t>
  </si>
  <si>
    <t>Los retenedores calcularán en los meses de junio y diciembre de cada año el porcentaje fijo de retención que deberá aplicarse a los ingresos de cada trabajador durante los seis meses siguientes a aquél en el cual se haya efectuado el cálculo.</t>
  </si>
  <si>
    <t>El trabajador podrá disminuir de su base de retención lo dispuesto en el inciso anterior; los pagos por salud, siempre que el valor a disminuir mensualmente, en este último caso, no supere dieciséis (16) UVT mensuales; y una deducción mensual de hasta el 10% del total de los ingresos brutos provenientes de la relación laboral o legal y reglamentaria del respectivo mes por concepto de dependientes, hasta un máximo de treinta y dos (32) UVT mensuales. Las deducciones establecidas en este artículo se tendrán en cuenta en la declaración ordinaria del Impuesto sobre la Renta. Los pagos por salud deberán cumplir las condiciones de control que señale el Gobierno Nacional:</t>
  </si>
  <si>
    <t>a. Los pagos efectuados por contratos de prestación de servicios a empresas de medicina prepagada vigiladas por la Superintendencia Nacional de Salud, que impliquen protección al trabajador, su cónyuge, sus hijos y/o dependientes.</t>
  </si>
  <si>
    <t>b. Los pagos efectuados por seguros de salud, expedidos por compañías de seguros vigiladas por la Superintendencia Financiera de Colombia, con la misma limitación del literal anterior.</t>
  </si>
  <si>
    <r>
      <t>Parágrafo 1°.</t>
    </r>
    <r>
      <rPr>
        <sz val="10"/>
        <color indexed="8"/>
        <rFont val="Arial"/>
        <family val="2"/>
      </rPr>
      <t>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t>
    </r>
  </si>
  <si>
    <r>
      <t>Parágrafo 2°.</t>
    </r>
    <r>
      <rPr>
        <sz val="10"/>
        <color indexed="8"/>
        <rFont val="Arial"/>
        <family val="2"/>
      </rPr>
      <t> Definición de dependientes. Para propósitos de este artículo tendrán la calidad de dependientes:</t>
    </r>
  </si>
  <si>
    <r>
      <t>Para los efectos previstos en este artículo, se entiende por familia del trabajador, el cónyuge o compañero (a) permanente, los hijos y los padres del trabajador</t>
    </r>
    <r>
      <rPr>
        <b/>
        <sz val="10"/>
        <color indexed="57"/>
        <rFont val="Arial"/>
        <family val="2"/>
      </rPr>
      <t>.</t>
    </r>
  </si>
  <si>
    <r>
      <t xml:space="preserve">Artículo 126-1. </t>
    </r>
    <r>
      <rPr>
        <b/>
        <sz val="10"/>
        <color indexed="10"/>
        <rFont val="Arial"/>
        <family val="2"/>
      </rPr>
      <t>Deducción de contribuciones a fondos de pensiones de jubilación e invalidez y fondos de cesantías.</t>
    </r>
    <r>
      <rPr>
        <b/>
        <sz val="10"/>
        <color indexed="8"/>
        <rFont val="Arial"/>
        <family val="2"/>
      </rPr>
      <t xml:space="preserve"> &lt;Artículo modificado por el artículo 3 de la Ley 1607 de 2012&gt;</t>
    </r>
  </si>
  <si>
    <t>…………..</t>
  </si>
  <si>
    <r>
      <rPr>
        <b/>
        <i/>
        <u val="single"/>
        <sz val="10"/>
        <color indexed="49"/>
        <rFont val="Arial"/>
        <family val="2"/>
      </rPr>
      <t>El monto obligatorio de los aportes que haga el trabajado</t>
    </r>
    <r>
      <rPr>
        <sz val="10"/>
        <color indexed="49"/>
        <rFont val="Arial"/>
        <family val="2"/>
      </rPr>
      <t>r,</t>
    </r>
    <r>
      <rPr>
        <sz val="10"/>
        <color indexed="8"/>
        <rFont val="Arial"/>
        <family val="2"/>
      </rPr>
      <t xml:space="preserve"> el empleador o el partícipe independiente, </t>
    </r>
    <r>
      <rPr>
        <b/>
        <i/>
        <u val="single"/>
        <sz val="10"/>
        <color indexed="8"/>
        <rFont val="Arial"/>
        <family val="2"/>
      </rPr>
      <t>al fondo de pensiones</t>
    </r>
    <r>
      <rPr>
        <sz val="10"/>
        <color indexed="8"/>
        <rFont val="Arial"/>
        <family val="2"/>
      </rPr>
      <t xml:space="preserve"> de jubilación o invalidez, </t>
    </r>
    <r>
      <rPr>
        <b/>
        <i/>
        <u val="single"/>
        <sz val="10"/>
        <color indexed="8"/>
        <rFont val="Arial"/>
        <family val="2"/>
      </rPr>
      <t>no hará parte de la base para aplicar la retención en la fuente por salarios y</t>
    </r>
    <r>
      <rPr>
        <sz val="10"/>
        <color indexed="8"/>
        <rFont val="Arial"/>
        <family val="2"/>
      </rPr>
      <t xml:space="preserve"> </t>
    </r>
    <r>
      <rPr>
        <b/>
        <i/>
        <u val="single"/>
        <sz val="10"/>
        <color indexed="8"/>
        <rFont val="Arial"/>
        <family val="2"/>
      </rPr>
      <t xml:space="preserve">será considerado como una </t>
    </r>
    <r>
      <rPr>
        <b/>
        <i/>
        <u val="single"/>
        <sz val="10"/>
        <color indexed="49"/>
        <rFont val="Arial"/>
        <family val="2"/>
      </rPr>
      <t>renta exenta</t>
    </r>
    <r>
      <rPr>
        <sz val="10"/>
        <color indexed="49"/>
        <rFont val="Arial"/>
        <family val="2"/>
      </rPr>
      <t xml:space="preserve"> </t>
    </r>
    <r>
      <rPr>
        <sz val="10"/>
        <color indexed="8"/>
        <rFont val="Arial"/>
        <family val="2"/>
      </rPr>
      <t>en el año de su percepción.</t>
    </r>
  </si>
  <si>
    <r>
      <rPr>
        <b/>
        <i/>
        <u val="single"/>
        <sz val="10"/>
        <color indexed="49"/>
        <rFont val="Arial"/>
        <family val="2"/>
      </rPr>
      <t>Los aportes voluntarios que haga el trabajador</t>
    </r>
    <r>
      <rPr>
        <sz val="10"/>
        <color indexed="8"/>
        <rFont val="Arial"/>
        <family val="2"/>
      </rPr>
      <t xml:space="preserve">, el empleador, o los aportes del partícipe independiente </t>
    </r>
    <r>
      <rPr>
        <b/>
        <i/>
        <u val="single"/>
        <sz val="10"/>
        <color indexed="49"/>
        <rFont val="Arial"/>
        <family val="2"/>
      </rPr>
      <t>a los seguros privados de pensiones, a los fondos de pensiones voluntarias y obligatorias,</t>
    </r>
    <r>
      <rPr>
        <b/>
        <i/>
        <u val="single"/>
        <sz val="10"/>
        <color indexed="8"/>
        <rFont val="Arial"/>
        <family val="2"/>
      </rPr>
      <t xml:space="preserve"> administrados por las entidades vigiladas por la Superintendencia Financiera de Colombia</t>
    </r>
    <r>
      <rPr>
        <sz val="10"/>
        <color indexed="8"/>
        <rFont val="Arial"/>
        <family val="2"/>
      </rPr>
      <t>,</t>
    </r>
    <r>
      <rPr>
        <b/>
        <i/>
        <u val="single"/>
        <sz val="10"/>
        <color indexed="8"/>
        <rFont val="Arial"/>
        <family val="2"/>
      </rPr>
      <t xml:space="preserve"> no harán parte de la base para aplicar la retención en la fuente y serán considerados como un</t>
    </r>
    <r>
      <rPr>
        <b/>
        <i/>
        <u val="single"/>
        <sz val="10"/>
        <color indexed="49"/>
        <rFont val="Arial"/>
        <family val="2"/>
      </rPr>
      <t>a renta exenta</t>
    </r>
    <r>
      <rPr>
        <sz val="10"/>
        <color indexed="8"/>
        <rFont val="Arial"/>
        <family val="2"/>
      </rPr>
      <t xml:space="preserve">, hasta una suma que adicionada al valor de los aportes a las Cuentas de Ahorro para el Fomento de la Construcción (AFC) de que trata el artículo 126-4 de este Estatuto y al valor de los aportes obligatorios del trabajador, de que trata el inciso anterior, </t>
    </r>
    <r>
      <rPr>
        <b/>
        <i/>
        <u val="single"/>
        <sz val="10"/>
        <color indexed="8"/>
        <rFont val="Arial"/>
        <family val="2"/>
      </rPr>
      <t>no exceda del treinta por ciento (30%) del ingreso laboral o ingreso tributario del año</t>
    </r>
    <r>
      <rPr>
        <sz val="10"/>
        <color indexed="8"/>
        <rFont val="Arial"/>
        <family val="2"/>
      </rPr>
      <t xml:space="preserve">, según el caso, y </t>
    </r>
    <r>
      <rPr>
        <b/>
        <i/>
        <u val="single"/>
        <sz val="10"/>
        <color indexed="8"/>
        <rFont val="Arial"/>
        <family val="2"/>
      </rPr>
      <t>hasta un monto máximo de tres mil ochocientas (3.800) UVT por año.</t>
    </r>
  </si>
  <si>
    <r>
      <t>Artículo 126-4.</t>
    </r>
    <r>
      <rPr>
        <sz val="10"/>
        <color indexed="10"/>
        <rFont val="Arial"/>
        <family val="2"/>
      </rPr>
      <t xml:space="preserve"> </t>
    </r>
    <r>
      <rPr>
        <b/>
        <sz val="10"/>
        <color indexed="10"/>
        <rFont val="Arial"/>
        <family val="2"/>
      </rPr>
      <t>Incentivo al ahorro de largo plazo para el fomento de la construcción</t>
    </r>
    <r>
      <rPr>
        <b/>
        <sz val="10"/>
        <color indexed="8"/>
        <rFont val="Arial"/>
        <family val="2"/>
      </rPr>
      <t xml:space="preserve">. &lt;Artículo modificado por el artículo 4 de la Ley 1607 de 2012&gt; </t>
    </r>
    <r>
      <rPr>
        <sz val="10"/>
        <color indexed="8"/>
        <rFont val="Arial"/>
        <family val="2"/>
      </rPr>
      <t>Las sumas que los contribuyentes personas naturales depositen en las cuentas de ahorro denominadas “Ahorro para el Fomento a la Construcción (AFC)”</t>
    </r>
    <r>
      <rPr>
        <b/>
        <i/>
        <u val="single"/>
        <sz val="10"/>
        <color indexed="8"/>
        <rFont val="Arial"/>
        <family val="2"/>
      </rPr>
      <t xml:space="preserve"> a partir del 1° de enero de 2013, no formarán parte de la base de retención en la fuente del contribuyente persona natural, y tendrán el carácter de</t>
    </r>
    <r>
      <rPr>
        <b/>
        <i/>
        <u val="single"/>
        <sz val="10"/>
        <color indexed="49"/>
        <rFont val="Arial"/>
        <family val="2"/>
      </rPr>
      <t xml:space="preserve"> rentas exentas</t>
    </r>
    <r>
      <rPr>
        <sz val="10"/>
        <color indexed="8"/>
        <rFont val="Arial"/>
        <family val="2"/>
      </rPr>
      <t xml:space="preserve"> del impuesto sobre la renta y complementarios, hasta un valor que, adicionado al valor de los aportes obligatorios y voluntarios del trabajador de que trata el artículo 126-1 de este Estatuto,</t>
    </r>
    <r>
      <rPr>
        <b/>
        <i/>
        <u val="single"/>
        <sz val="10"/>
        <color indexed="8"/>
        <rFont val="Arial"/>
        <family val="2"/>
      </rPr>
      <t xml:space="preserve"> no exceda del treinta por ciento (30%) del ingreso laboral o del ingreso tributario del año, según corresponda, y hasta un monto máximo de tres mil ochocientas (3.800) UVT por año.</t>
    </r>
  </si>
  <si>
    <t>CAPITULO VII</t>
  </si>
  <si>
    <t>RENTAS EXENTAS</t>
  </si>
  <si>
    <t>De trabajo</t>
  </si>
  <si>
    <r>
      <rPr>
        <b/>
        <sz val="10"/>
        <color indexed="10"/>
        <rFont val="Arial"/>
        <family val="2"/>
      </rPr>
      <t>Artículo 206. Rentas de trabajo exentas.</t>
    </r>
    <r>
      <rPr>
        <b/>
        <sz val="10"/>
        <color indexed="8"/>
        <rFont val="Arial"/>
        <family val="2"/>
      </rPr>
      <t xml:space="preserve"> </t>
    </r>
    <r>
      <rPr>
        <sz val="10"/>
        <color indexed="8"/>
        <rFont val="Arial"/>
        <family val="2"/>
      </rPr>
      <t xml:space="preserve">Están gravados con el impuesto sobre la renta y complementarios la totalidad de los pagos o abonos en cuenta provenientes de la relación laboral o legal y reglamentaria, con excepción de los siguientes: </t>
    </r>
  </si>
  <si>
    <t xml:space="preserve">1. Las indemnizaciones por accidente de trabajo o enfermedad. </t>
  </si>
  <si>
    <t xml:space="preserve">2. Las indemnizaciones que impliquen protección a la maternidad. </t>
  </si>
  <si>
    <t xml:space="preserve">3. Lo recibido por gastos de entierro del trabajador. </t>
  </si>
  <si>
    <r>
      <t xml:space="preserve">5. </t>
    </r>
    <r>
      <rPr>
        <b/>
        <sz val="10"/>
        <color indexed="8"/>
        <rFont val="Arial"/>
        <family val="2"/>
      </rPr>
      <t xml:space="preserve">&lt;Numeral modificado por el artículo 96 de la Ley 223 de 1995&gt; </t>
    </r>
    <r>
      <rPr>
        <sz val="10"/>
        <color indexed="8"/>
        <rFont val="Arial"/>
        <family val="2"/>
      </rPr>
      <t xml:space="preserve">Las pensiones de jubilación, invalidez, vejez, de sobrevivientes y sobre Riesgos Profesionales, hasta el año gravable de 1997. A partir del 1 de Enero de 1998 estarán gravadas sólo en la parte del pago mensual que exceda de cincuenta (50) salarios mínimos mensuales. </t>
    </r>
    <r>
      <rPr>
        <b/>
        <sz val="10"/>
        <color indexed="8"/>
        <rFont val="Arial"/>
        <family val="2"/>
      </rPr>
      <t>(1.000 UVT).</t>
    </r>
  </si>
  <si>
    <r>
      <t xml:space="preserve">El mismo tratamiento tendrán las Indemnizaciones Sustitutivas de las Pensiones o las devoluciones de saldos de ahorro pensional. Para el efecto, el valor exonerado del impuesto será el que resulte de multiplicar la suma equivalente a cincuenta (50) salarios mínimos mensuales </t>
    </r>
    <r>
      <rPr>
        <b/>
        <sz val="10"/>
        <color indexed="8"/>
        <rFont val="Arial"/>
        <family val="2"/>
      </rPr>
      <t xml:space="preserve">(1.000 UVT), </t>
    </r>
    <r>
      <rPr>
        <sz val="10"/>
        <color indexed="8"/>
        <rFont val="Arial"/>
        <family val="2"/>
      </rPr>
      <t>calculados al momento de recibir la indemnización, por el número de meses a los cuales ésta corresponda.</t>
    </r>
  </si>
  <si>
    <r>
      <t xml:space="preserve">PARAGRAFO. 1º. &lt;Parágrafo modificado por el artículo 96 de la Ley 223 de 1995&gt; </t>
    </r>
    <r>
      <rPr>
        <sz val="10"/>
        <color indexed="8"/>
        <rFont val="Arial"/>
        <family val="2"/>
      </rPr>
      <t>La exención prevista en los numerales 1º, 2º, 3º, 4º y 6º de este artículo, opera únicamente sobre los valores que correspondan al mínimo legal de que tratan las normas laborales; el excedente no está exento del impuesto de renta y complementarios.</t>
    </r>
  </si>
  <si>
    <r>
      <t xml:space="preserve">PARAGRAFO. 2º. &lt;Parágrafo adicionado por el artículo 96 de la Ley 223 de 1995&gt; </t>
    </r>
    <r>
      <rPr>
        <sz val="10"/>
        <color indexed="8"/>
        <rFont val="Arial"/>
        <family val="2"/>
      </rPr>
      <t>La exención prevista en el numeral 10 no se otorgará sobre las cesantías, sobre la porción de los ingresos excluida o exonerada del impuesto de renta por otras disposiciones, ni sobre la parte gravable de las pensiones. La exención del factor prestacional a que se refiere el artículo 18 de la Ley 50 de 1990 queda sustituida por lo previsto en este numeral.</t>
    </r>
  </si>
  <si>
    <r>
      <t xml:space="preserve">PARAGRAFO. 3º. &lt;Parágrafo adicionado por el artículo 96 de la Ley 223 de 1995&gt; </t>
    </r>
    <r>
      <rPr>
        <sz val="10"/>
        <color indexed="8"/>
        <rFont val="Arial"/>
        <family val="2"/>
      </rPr>
      <t>Para tener derecho a la exención consagrada en el numeral 5º de este artículo, el contribuyente debe cumplir los requisitos necesarios para acceder a la pensión, de acuerdo con la Ley 100 de 1993.</t>
    </r>
  </si>
  <si>
    <r>
      <t xml:space="preserve">Artículo 207. </t>
    </r>
    <r>
      <rPr>
        <b/>
        <sz val="10"/>
        <color indexed="10"/>
        <rFont val="Arial"/>
        <family val="2"/>
      </rPr>
      <t>Exención de prestaciones provenientes de un fondo de pensiones</t>
    </r>
    <r>
      <rPr>
        <b/>
        <sz val="10"/>
        <color indexed="8"/>
        <rFont val="Arial"/>
        <family val="2"/>
      </rPr>
      <t>.</t>
    </r>
    <r>
      <rPr>
        <sz val="10"/>
        <color indexed="8"/>
        <rFont val="Arial"/>
        <family val="2"/>
      </rPr>
      <t xml:space="preserve"> Las prestaciones que reciba un contribuyente provenientes de un Fondo de Pensiones de Jubilación e Invalidez, en razón de un plan de pensiones y por causa de vejez, invalidez, viudez, u orfandad, se asimilan a pensiones de jubilación para efectos de lo previsto en el ordinal 5o. del artículo anterior.</t>
    </r>
  </si>
  <si>
    <t>Las prestaciones por causa de vejez sólo tendrán este tratamiento cuando el beneficiario haya cumplido cincuenta y cinco (55) años de edad y haya pertenecido al Fondo durante un período no inferior a cinco (5) años.</t>
  </si>
  <si>
    <t>No obstante lo anterior, no se exigirá el plazo de cinco (5) años cuando el Fondo de Pensiones asuma pensiones de jubilación por razón de la disolución de una sociedad de conformidad con el artículo 246 del Código de Comercio</t>
  </si>
  <si>
    <r>
      <t>2.</t>
    </r>
    <r>
      <rPr>
        <sz val="10"/>
        <color indexed="8"/>
        <rFont val="Arial"/>
        <family val="2"/>
      </rPr>
      <t> En relación con el cálculo de los diez (10) salarios mínimos legales mensuales, el Concepto 29109 del 17 de mayo del 2005 de la DIAN, indica que: “se toma el total de los ingresos laborales percibidos independientemente de su denominación, a los cuales se restan los no constitutivos de renta o ganancia ocasional. La base así determinada será comparada con el tope de los 10 salarios mínimos legales mensuales, a efectos de establecer la procedencia de la retención sobre la parte que exceda el 25%”. En el Concepto 43115 del 2004 se aclara que los ingresos laborales son los percibidos en el mes en el que el trabajador es retirado de la empresa.</t>
    </r>
  </si>
  <si>
    <r>
      <t>3.</t>
    </r>
    <r>
      <rPr>
        <sz val="10"/>
        <color indexed="8"/>
        <rFont val="Arial"/>
        <family val="2"/>
      </rPr>
      <t> La DIAN mediante los conceptos 7261 del 11 de febrero del 2005 y 76716 del 20 de octubre del mismo año, señaló que las indemnizaciones o bonificaciones por retiro definitivo de los trabajadores gozan de la exención del 25% consagrada en el numeral 10 del artículo 206 del estatuto tributario, sin tener en cuenta el límite mensual contemplado en la norma.</t>
    </r>
  </si>
  <si>
    <t>1) Las indemnizaciones por accidente de trabajo o enfermedad (Limitado al salario mínimo legal)</t>
  </si>
  <si>
    <t>PARÁGRAFO 4. Artículo 206 E.T. - Las rentas exentas establecidas en los numerales 6, 8 y 9 de este artículo, no estarán sujetas a las limitantes previstas en el numeral 3 del artículo 336 E.T.</t>
  </si>
  <si>
    <t>10) El 25% del valor total de los pagos laborales, limitada mensualmente a 240 UVT. El cálculo de esta renta exenta se efectuará una vez se detraiga del valor total de los pagos laborales recibidos por el trabajador, los ingresos no constitutivos de renta, las deducciones y las demás rentas exentas diferentes a la establecida en el presente numeral.</t>
  </si>
  <si>
    <t>Documento elaborado por: C.P.  MIGUEL ANTONIO MÁRQUEZ MONTAÑEZ</t>
  </si>
  <si>
    <r>
      <rPr>
        <b/>
        <sz val="10"/>
        <color indexed="10"/>
        <rFont val="Arial"/>
        <family val="2"/>
      </rPr>
      <t>Artículo 387-1. Disminución de la base de retención por pagos a terceros por concepto de alimentación</t>
    </r>
    <r>
      <rPr>
        <b/>
        <sz val="10"/>
        <color indexed="57"/>
        <rFont val="Arial"/>
        <family val="2"/>
      </rPr>
      <t>.</t>
    </r>
    <r>
      <rPr>
        <sz val="10"/>
        <color indexed="8"/>
        <rFont val="Arial"/>
        <family val="2"/>
      </rPr>
      <t> </t>
    </r>
    <r>
      <rPr>
        <b/>
        <sz val="10"/>
        <color indexed="57"/>
        <rFont val="Arial"/>
        <family val="2"/>
      </rPr>
      <t>&lt;Artículo modificado por el artículo 84 de la Ley 788 de 2002&gt; </t>
    </r>
    <r>
      <rPr>
        <sz val="10"/>
        <color indexed="8"/>
        <rFont val="Arial"/>
        <family val="2"/>
      </rPr>
      <t xml:space="preserve">Los pagos que efectúen los patronos a favor de terceras personas, por concepto de la alimentación del trabajador o su familia, o por concepto del suministro de alimentación para éstos en restaurantes propios o de terceros, al igual que los pagos por concepto de la compra de vales o tiquetes para la adquisición de alimentos del trabajador o su familia, son deducibles para el empleador y no constituyen ingreso para el trabajador, sino para el tercero que suministra los alimentos o presta el servicio de restaurante, sometido a la retención en la fuente que le corresponda en cabeza de éstos últimos, siempre que el salario del trabajador beneficiado no exceda de </t>
    </r>
    <r>
      <rPr>
        <b/>
        <sz val="10"/>
        <color indexed="57"/>
        <rFont val="Arial"/>
        <family val="2"/>
      </rPr>
      <t>310 UVT</t>
    </r>
    <r>
      <rPr>
        <sz val="10"/>
        <color indexed="8"/>
        <rFont val="Arial"/>
        <family val="2"/>
      </rPr>
      <t>. Lo anterior sin menoscabo de lo dispuesto en materia salarial por el Código Sustantivo de Trabajo.</t>
    </r>
  </si>
  <si>
    <r>
      <t>Cuando los pagos en el mes en beneficio del trabajador o de su familia, de que trata el inciso anterior, excedan la suma  </t>
    </r>
    <r>
      <rPr>
        <b/>
        <sz val="10"/>
        <color indexed="57"/>
        <rFont val="Arial"/>
        <family val="2"/>
      </rPr>
      <t>(41 UVT)</t>
    </r>
    <r>
      <rPr>
        <sz val="10"/>
        <color indexed="8"/>
        <rFont val="Arial"/>
        <family val="2"/>
      </rPr>
      <t>, el exceso constituye ingreso tributario del trabajador, sometido a retención en la fuente por ingresos laborales. Lo dispuesto en este inciso no aplica para los gastos de representación de las empresas, los cuales son deducibles para estas.</t>
    </r>
  </si>
  <si>
    <r>
      <rPr>
        <b/>
        <sz val="10"/>
        <color indexed="10"/>
        <rFont val="Arial"/>
        <family val="2"/>
      </rPr>
      <t>Artículo 388. Depuración de la base del cálculo de la retención en la fuente</t>
    </r>
    <r>
      <rPr>
        <b/>
        <sz val="10"/>
        <color indexed="57"/>
        <rFont val="Arial"/>
        <family val="2"/>
      </rPr>
      <t xml:space="preserve">. </t>
    </r>
    <r>
      <rPr>
        <sz val="10"/>
        <rFont val="Arial"/>
        <family val="2"/>
      </rPr>
      <t>Para obtener</t>
    </r>
    <r>
      <rPr>
        <b/>
        <sz val="10"/>
        <color indexed="57"/>
        <rFont val="Arial"/>
        <family val="2"/>
      </rPr>
      <t xml:space="preserve"> la base de retención en la fuente sobre los pagos o abonos en cuenta por concepto de rentas de trabajo efectuados a las personas naturales, se podrán detraer los siguientes factores:</t>
    </r>
  </si>
  <si>
    <t>1. Los ingresos que la ley de manera taxativa prevé como no constitutivos de renta ni ganancia ocasional.</t>
  </si>
  <si>
    <t>2. Las deducciones a que se refiere el artículo 387 del Estatuto Tributario y las rentas que la ley de manera taxativa prevé como exentas. En todo caso, la suma total de deducciones y rentas exentas no podrá superar el 40% del resultado de restar del monto del pago o abono en cuenta los ingresos no constitutivos de renta ni ganancia ocasional imputables. Esta limitación no aplicará en el caso del pago de pensiones de jubilación, invalidez, vejez, de sobrevivientes y sobre riesgos profesionales, las indemnizaciones sustitutivas de las pensiones y las devoluciones de ahorro pensional.</t>
  </si>
  <si>
    <t>La exención prevista en el numeral 10 del artículo 206 del Estatuto Tributario procede también para los pagos o abonos en cuenta por concepto de ingresos por honorarios y por compensación por servicios personales obtenidos por las personas que informen que no han contratado o vinculado 2 o más trabajadores asociados a la actividad.</t>
  </si>
  <si>
    <t>Los factores de depuración de la base de retención de los trabajadores cuyos ingresos no provengan de una relación laboral, o legal y reglamentaria, se determinarán mediante los soportes que adjunte el trabajador a la factura o documento equivalente o el documento por las personas no obligadas a facturar en los términos del inciso 3 del artículo 771-2 del Estatuto Tributario.</t>
  </si>
  <si>
    <t>Parágrafo. Para efectos de la aplicación de la tabla de retención en la fuente señalada en el artículo 383 del Estatuto Tributario a las personas naturales, cuyos pagos o abonos en  cuenta no provengan de una relación laboral, o legal y reglamentaria, se deberá tener en cuenta la totalidad de los pagos o abonos en cuenta efectuados en el respectivo mes.</t>
  </si>
  <si>
    <r>
      <t xml:space="preserve">4. El auxilio de cesantía y los intereses sobre cesantías, siempre y cuando sean recibidas por trabajadores cuyo ingreso mensual promedio en los seis (6) últimos meses de vinculación laboral no exceda de </t>
    </r>
    <r>
      <rPr>
        <b/>
        <sz val="10"/>
        <color indexed="8"/>
        <rFont val="Arial"/>
        <family val="2"/>
      </rPr>
      <t xml:space="preserve">350 UVT. </t>
    </r>
    <r>
      <rPr>
        <sz val="10"/>
        <color indexed="8"/>
        <rFont val="Arial"/>
        <family val="2"/>
      </rPr>
      <t xml:space="preserve">Cuando el salario mensual promedio a que se refiere este numeral exceda de </t>
    </r>
    <r>
      <rPr>
        <b/>
        <sz val="10"/>
        <color indexed="8"/>
        <rFont val="Arial"/>
        <family val="2"/>
      </rPr>
      <t xml:space="preserve">350 UVT, </t>
    </r>
    <r>
      <rPr>
        <sz val="10"/>
        <color indexed="8"/>
        <rFont val="Arial"/>
        <family val="2"/>
      </rPr>
      <t>la parte no gravada se determinará así:</t>
    </r>
  </si>
  <si>
    <r>
      <t>8.</t>
    </r>
    <r>
      <rPr>
        <sz val="10"/>
        <color indexed="8"/>
        <rFont val="Arial"/>
        <family val="2"/>
      </rPr>
      <t xml:space="preserve"> El exceso del salario básico percibido por los oficiales, suboficiales y soldados profesionales de las fuerzas militares y oficiales, suboficiales, Nivel ejecutivo, patrulleros y agentes de la policía Nacional.</t>
    </r>
  </si>
  <si>
    <r>
      <t>9.</t>
    </r>
    <r>
      <rPr>
        <sz val="10"/>
        <color indexed="8"/>
        <rFont val="Arial"/>
        <family val="2"/>
      </rPr>
      <t xml:space="preserve"> Los gastos de representación de los rectores y profesores de universidades públicas, los cuales no podrán exceder del 50% de su salario.</t>
    </r>
  </si>
  <si>
    <t>10. El 25% del valor total de los pagos laborales, limitada mensualmente a 240 UVT. El cálculo de esta renta se efectuará una vez se detraiga del valor total de los pagos laborales recibidos por el trabajador, los ingresos no constitutivos de renta, las deducciones y las demás rentas exentas diferentes a la establecida en el presente numeral.</t>
  </si>
  <si>
    <t>PARÁGRAFO 5. La exención prevista en el numeral 10 también procede en relación con los honorarios percibidos por personas naturales que presten servicios y que contraten o vinculen por un término inferior a 90 días contínuos o discontínuos menos de 2 trabajadores o contratistas asociados a la actividad.</t>
  </si>
  <si>
    <r>
      <t>NOTAS: 1.</t>
    </r>
    <r>
      <rPr>
        <sz val="10"/>
        <color indexed="8"/>
        <rFont val="Arial"/>
        <family val="2"/>
      </rPr>
      <t> El artículo 9º del Decreto Reglamentario 400 de 1987, estableció el procedimiento para la retención en la fuente de las indemnizaciones por despido injustificado y bonificaciones por retiro definitivo del trabajador. La DIAN con el Concepto 15071 del 25 de marzo del 2003, señaló que no están sometidas a retención en la fuente las indemnizaciones derivadas de una relación laboral o legal y reglamentaria, para trabajadores que devenguen ingresos superiores a.... 204 UVT, sin perjuicio de los dispuesto por el artículo 27 de la Ley 488 de 1998.</t>
    </r>
  </si>
  <si>
    <t>Introducir valores en celdas color celeste, según el rango de ingresos</t>
  </si>
  <si>
    <t>&gt;95</t>
  </si>
  <si>
    <t>&gt;150</t>
  </si>
  <si>
    <t>&gt;360</t>
  </si>
  <si>
    <t>(Ingreso laboral gravado expresado en UVT menos 95 UVT)*19%</t>
  </si>
  <si>
    <t>(Ingreso laboral gravado expresado en UVT menos 150 UVT)*28% más 10 UVT</t>
  </si>
  <si>
    <t>(Ingreso laboral gravado expresado en UVT menos 360 UVT)*33% más 69 UVT</t>
  </si>
  <si>
    <t>(Ingreso laboral gravado expresado en UVT menos 640 UVT)*35% más 162 UVT</t>
  </si>
  <si>
    <t>(Ingreso laboral gravado expresado en UVT menos 945 UVT)*37% más 268 UVT</t>
  </si>
  <si>
    <t>(Ingreso laboral gravado expresado en UVT menos 2300 UVT)*39% más 770 UVT</t>
  </si>
  <si>
    <t>equivalente al cincuenta por ciento (50%) de su salario. Para los jueces de la República el porcentaje exento será del veinticinco por ciento (25%) sobre su salario.</t>
  </si>
  <si>
    <t>7. En el caso de los magistrados de los tribunales, sus fiscales y procuradores judiciales, se considerará como gastos de representación exentos, un porcentaje</t>
  </si>
  <si>
    <t>Policía Nacional.</t>
  </si>
  <si>
    <t>6. El seguro por muerte, y las compensaciones por muerte, y las prestaciones sociales en actividad y en retiro de los miembros de las Fuerzas Militares y de la</t>
  </si>
  <si>
    <r>
      <rPr>
        <b/>
        <sz val="10"/>
        <color indexed="10"/>
        <rFont val="Arial"/>
        <family val="2"/>
      </rPr>
      <t>ARTÍCULO 383. TARIFA</t>
    </r>
    <r>
      <rPr>
        <b/>
        <sz val="10"/>
        <rFont val="Arial"/>
        <family val="2"/>
      </rPr>
      <t>. La retención en la fuente aplicable a los pagos gravables efectuados por las personas naturales o jurídicas, las sociedades de hecho, las comunidades organizadas y las sucesiones ilíquidas, orginados en la relación laboral, o legal y reglamentaria, y los pagos recibidos por concepto de pensiones de jubilación, invalidez, vejez, de sobrevivientes y sobre riesgos laborales, será la que resulte de aplicar a dichos pagos la siguiente tabla de retención en la fuente:</t>
    </r>
  </si>
  <si>
    <t>PARÁGRAFO 2. La retención en la fuente establecida en el presente artículo será aplicable a los pagos o abonos en cuenta por concepto de ingresos por honorarios y por compensación por servicios personales obtenidos por las personas que informen que no han contratado o vinculado dos (2) o más trabajadores asociados a la actividad.</t>
  </si>
  <si>
    <r>
      <t>Parágrafo 1. </t>
    </r>
    <r>
      <rPr>
        <sz val="10"/>
        <color indexed="8"/>
        <rFont val="Arial"/>
        <family val="2"/>
      </rPr>
      <t>Para efectos de la aplicación del procedimiento 2 a que se refiere el artículo 386 de este estatuto, el valor del impuesto en UVT determinado de conformidad con la tabla incluida en este artículo, se divide por el ingreso laboral total gravado convertido a UVT, con lo cual se obtiene la tarifa de retención aplicable al ingreso mensual.</t>
    </r>
  </si>
  <si>
    <t>La retención a la que se refiere este parágrafo se hará por "pagos mensualizados". Para ello se tomará el monto total del valor del contrato menos los respectivos aportes obligatorios a salud y pensiones, y se dividirá por el número de meses de vigencia del mismo. Ese valor mensual corresponde a la base de retención en la fuente que debe ubicarse en la tabla. En el caso en el cual los pagos correspondientes al contrato no sean efectuados mensualmente, el pagador deberá efectuar la retención en la fuente de acuerdo con el cálculo mencionado en este parágrafo, independientemente de la periocidad pactada para los pagos del contrato; cuando realice el pago deberá retener el equivalente a la suma total de la retención mensualizada.</t>
  </si>
  <si>
    <t>PARÁGRAFO 3. Las personas naturales podrán solicitar la aplicación de una tarifa de retención en la fuente superior a la determinada de conformidad con el presente artículo, para la cual deberá indicarla por escrito al respectivo pagador. El incremento en la tarifa de retención en la fuente será aplicable a partir del mes siguiente a la presentación de la solicitud.</t>
  </si>
  <si>
    <t>PARÁGRAFO 4.  La retención en la fuente de que trata el presente artículo, no será aplicable a los pagos recibidos por concepto de pensiones de jubilación, invalidez, vejez, de sobrevivientes y sobre riesgos laborales que correspondan a rentas exentas, en los términos del artículo 206 de este Estatuto.</t>
  </si>
  <si>
    <r>
      <t>Con relación a los pagos</t>
    </r>
    <r>
      <rPr>
        <i/>
        <sz val="10"/>
        <color indexed="8"/>
        <rFont val="Arial"/>
        <family val="2"/>
      </rPr>
      <t> </t>
    </r>
    <r>
      <rPr>
        <sz val="10"/>
        <color indexed="8"/>
        <rFont val="Arial"/>
        <family val="2"/>
      </rPr>
      <t>gravables diferentes de la cesantía, los intereses sobre cesantía, y la prima mínima legal de servicios del sector privado o de navidad del sector público, el “valor a retener” mensualmente es el indicado frente al intervalo de la tabla al cual correspondan la totalidad de dichos pagos que se hagan al trabajador, directa o indirectamente, durante el respectivo mes. Si tales pagos se realizan por períodos inferiores a treinta (30) días, su retención podrá calcularse así:</t>
    </r>
  </si>
  <si>
    <r>
      <t>a) El valor total de los pagos </t>
    </r>
    <r>
      <rPr>
        <sz val="10"/>
        <color indexed="8"/>
        <rFont val="Arial"/>
        <family val="2"/>
      </rPr>
      <t>gravables, recibidos directa o indirectamente por el trabajador en el respectivo período, se divide por el número de días a que correspondan tales pagos y su resultado se multiplica por 30;</t>
    </r>
  </si>
  <si>
    <r>
      <t>b) Se determina el porcentaje de retención que figure en la tabla frente al valor obtenido de acuerdo con lo previsto en el literal anterior y dicho porcentaje se aplica a la totalidad de los pagos</t>
    </r>
    <r>
      <rPr>
        <sz val="10"/>
        <color indexed="8"/>
        <rFont val="Arial"/>
        <family val="2"/>
      </rPr>
      <t> gravables recibidos directa o indirectamente por el trabajador en el respectivo período. La cifra resultante será el “valor a retener”.</t>
    </r>
  </si>
  <si>
    <t>Cuando se trate de la prima mínima legal de servicios del sector privado, o de navidad del sector público, el “valor a retener” es el que figure frente al intervalo al cual corresponda la respectiva prima.</t>
  </si>
  <si>
    <r>
      <t>Cuando se trate de los pagos </t>
    </r>
    <r>
      <rPr>
        <sz val="10"/>
        <color indexed="8"/>
        <rFont val="Arial"/>
        <family val="2"/>
      </rPr>
      <t>gravable distintos de la cesantía y de los intereses sobre las cesantías, el “valor a retener” mensualmente es el que resulte de aplicar</t>
    </r>
    <r>
      <rPr>
        <sz val="10"/>
        <color indexed="8"/>
        <rFont val="Arial"/>
        <family val="2"/>
      </rPr>
      <t xml:space="preserve"> a la totalidad de tales pagos gravables efectuados al trabajador, directa o indirectamente, en el respectivo mes, el porcentaje fijo de retención semestral que le corresponda al trabajador, calculado de conformidad con las siguientes reglas:</t>
    </r>
  </si>
  <si>
    <r>
      <t xml:space="preserve">El porcentaje fijo de retención de que trata el inciso anterior será el que figure en la tabla de retención frente al intervalo al cual corresponda </t>
    </r>
    <r>
      <rPr>
        <b/>
        <i/>
        <u val="single"/>
        <sz val="10"/>
        <color indexed="8"/>
        <rFont val="Arial"/>
        <family val="2"/>
      </rPr>
      <t>el resultado de dividir por 13 la sumatoria de todos los pagos gravables efectuados al trabajador, directa o indirectamente, durante los 12 meses anteriores a aquél en el cual se efectúa el cálculo</t>
    </r>
    <r>
      <rPr>
        <sz val="10"/>
        <color indexed="8"/>
        <rFont val="Arial"/>
        <family val="2"/>
      </rPr>
      <t>, sin incluir los que correspondan a la cesantía y a los intereses sobre cesantías.</t>
    </r>
  </si>
  <si>
    <r>
      <t>Cuando el trabajador lleve laborando menos de 12 meses al servicio del patrono, el porcentaje fijo de retención será el que figure en la tabla de retención frente al intervalo al cual corresponda el resultado de dividir por el número de meses de vinculación laboral, la sumatoria de todos los pagos </t>
    </r>
    <r>
      <rPr>
        <sz val="10"/>
        <color indexed="8"/>
        <rFont val="Arial"/>
        <family val="2"/>
      </rPr>
      <t>gravables efectuados al trabajador, directa o indirectamente, durante dicho lapso, sin incluir los que correspondan a la cesantía y a los intereses sobre cesantías.</t>
    </r>
  </si>
  <si>
    <r>
      <t>Cuando se trate de nuevos trabajadores y hasta tanto se efectúe el primer cálculo, el porcentaje de retención será el que figure en la tabla frente al intervalo al cual corresponda la totalidad de los pagos</t>
    </r>
    <r>
      <rPr>
        <sz val="10"/>
        <color indexed="8"/>
        <rFont val="Arial"/>
        <family val="2"/>
      </rPr>
      <t> gravables que se hagan al trabajador, directa o indirectamente, durante el respectivo mes. </t>
    </r>
  </si>
  <si>
    <t>Deducciones que se restarán de la base de retención</t>
  </si>
  <si>
    <r>
      <t xml:space="preserve">Artículo 387. </t>
    </r>
    <r>
      <rPr>
        <b/>
        <sz val="10"/>
        <color indexed="10"/>
        <rFont val="Arial"/>
        <family val="2"/>
      </rPr>
      <t>Deducciones que se restarán de la base de retención</t>
    </r>
    <r>
      <rPr>
        <b/>
        <sz val="10"/>
        <rFont val="Arial"/>
        <family val="2"/>
      </rPr>
      <t>. &lt;Artículo modificado por el artículo 15 de la Ley 1607 de 2012.&gt; </t>
    </r>
    <r>
      <rPr>
        <sz val="10"/>
        <rFont val="Arial"/>
        <family val="2"/>
      </rPr>
      <t>En el caso de trabajadores que tengan derecho a la deducción por intereses o corrección monetaria en virtud de préstamos para adquisición de vivienda, la base de retención se disminuirá proporcionalmente en la forma que indique el reglamento.</t>
    </r>
  </si>
  <si>
    <t>VALOR UVT</t>
  </si>
  <si>
    <t>PARÁGRAFO. 4. Las rentas exentas establecidas en los numerales 6, 7, 8 y 9 de este artículo, no estarán sujetas a las limitantes previstas en el numeral 3 del artículo 336 de este Estatuto.</t>
  </si>
  <si>
    <r>
      <t xml:space="preserve">Artículo 206-1. </t>
    </r>
    <r>
      <rPr>
        <b/>
        <sz val="10"/>
        <color indexed="10"/>
        <rFont val="Arial"/>
        <family val="2"/>
      </rPr>
      <t>Determinación de la renta para servidores públicos diplomáticos, consulares y administrativos del Ministerio de Relaciones Exteriores</t>
    </r>
    <r>
      <rPr>
        <b/>
        <sz val="10"/>
        <color indexed="8"/>
        <rFont val="Arial"/>
        <family val="2"/>
      </rPr>
      <t xml:space="preserve">. &lt;Artículo modificado por el artículo 33 de la Ley 2010 de 2019&gt; </t>
    </r>
    <r>
      <rPr>
        <sz val="10"/>
        <color indexed="8"/>
        <rFont val="Arial"/>
        <family val="2"/>
      </rPr>
      <t>Para efectos de la determinación del impuesto sobre la renta y complementarios de los servidores públicos diplomáticos, consulares y administrativos del Ministerio de Relaciones Exteriores, la prima especial y la prima de costo de vida de que trata el Decreto 3357 de 2009, o las normas que lo modifiquen o sustituyan, estarán exentas del impuesto sobre la renta.</t>
    </r>
    <r>
      <rPr>
        <b/>
        <sz val="10"/>
        <color indexed="8"/>
        <rFont val="Arial"/>
        <family val="2"/>
      </rPr>
      <t xml:space="preserve"> El  mismo tratamiento es aplicable respecto a la prima especial, y la prima de costo de vida de los servidores públicos de las plantas en el exterior que, aunque presten sus servicios fuera de Colombia, sean residentes fiscales en el país, de conformidad con el numeral 2 del artículo 10 del Estatuto Tributario. Las primas de que trata este artículo, no se tendrán en cuenta para efectos del cálculo de los límites establecidos en el numeral 3 del artículo 336 del presente estatuto.</t>
    </r>
  </si>
  <si>
    <t>Artículo 207-1. Exención de cesantías pagadas por fondos de cesantías. Cuando el fondo pague las cesantías, estas serán exentas de acuerdo a lo previsto en el numeral 4. del artículo 206.</t>
  </si>
  <si>
    <r>
      <t>Artículo 401-3.</t>
    </r>
    <r>
      <rPr>
        <b/>
        <sz val="10"/>
        <color indexed="10"/>
        <rFont val="Arial"/>
        <family val="2"/>
      </rPr>
      <t xml:space="preserve"> Retención en la fuente en indemnizaciones derivadas de una relación laboral o legal y reglamentaria.</t>
    </r>
    <r>
      <rPr>
        <sz val="10"/>
        <color indexed="8"/>
        <rFont val="Arial"/>
        <family val="2"/>
      </rPr>
      <t> </t>
    </r>
    <r>
      <rPr>
        <b/>
        <sz val="10"/>
        <color indexed="57"/>
        <rFont val="Arial"/>
        <family val="2"/>
      </rPr>
      <t>&lt;Artículo adicionado por el artículo 92 de la Ley 788 de 2002&gt;</t>
    </r>
    <r>
      <rPr>
        <sz val="10"/>
        <color indexed="8"/>
        <rFont val="Arial"/>
        <family val="2"/>
      </rPr>
      <t> Las indemnizaciones derivadas de una relación laboral o legal y reglamentaria, estarán sometidas a retención por concepto de impuesto sobre la renta, a una tarifa del veinte por ciento (20%) para trabajadores que devenguen ingresos superiores a doscientas cuatro (204) UVT, sin perjuicio de los dispuesto por el artículo 27 de la Ley 488 de 1998.</t>
    </r>
  </si>
  <si>
    <t>Artículo 27 ley 488 de 1998. Exención para bonificaciones y/o indemnizaciones en programas de retiro de entidades públicas. Estarán exentas del impuesto sobre la renta las bonificaciones y/o indemnizaciones que reciban los servidores públicos en virtud de programas de retiro de personal de las entidades públicas nacionales, departamentales, distritales y municipales.</t>
  </si>
  <si>
    <t>AÑO GRAVABLE 2022</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</si>
</sst>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
    <numFmt numFmtId="174" formatCode="_(* #,##0_);_(* \(#,##0\);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_);_(* \(#,##0.0\);_(* &quot;-&quot;??_);_(@_)"/>
    <numFmt numFmtId="180" formatCode="_(&quot;$&quot;\ * #,##0.0_);_(&quot;$&quot;\ * \(#,##0.0\);_(&quot;$&quot;\ * &quot;-&quot;??_);_(@_)"/>
  </numFmts>
  <fonts count="78">
    <font>
      <sz val="11"/>
      <color theme="1"/>
      <name val="Calibri"/>
      <family val="2"/>
    </font>
    <font>
      <sz val="11"/>
      <color indexed="8"/>
      <name val="Calibri"/>
      <family val="2"/>
    </font>
    <font>
      <b/>
      <u val="single"/>
      <sz val="11"/>
      <color indexed="10"/>
      <name val="Calibri"/>
      <family val="2"/>
    </font>
    <font>
      <b/>
      <sz val="11"/>
      <color indexed="10"/>
      <name val="Calibri"/>
      <family val="2"/>
    </font>
    <font>
      <sz val="9"/>
      <color indexed="63"/>
      <name val="Arial"/>
      <family val="2"/>
    </font>
    <font>
      <b/>
      <sz val="9"/>
      <color indexed="8"/>
      <name val="Arial"/>
      <family val="2"/>
    </font>
    <font>
      <b/>
      <sz val="9"/>
      <name val="Tahoma"/>
      <family val="2"/>
    </font>
    <font>
      <b/>
      <sz val="10"/>
      <color indexed="10"/>
      <name val="Arial"/>
      <family val="2"/>
    </font>
    <font>
      <b/>
      <sz val="10"/>
      <color indexed="57"/>
      <name val="Arial"/>
      <family val="2"/>
    </font>
    <font>
      <sz val="10"/>
      <color indexed="8"/>
      <name val="Arial"/>
      <family val="2"/>
    </font>
    <font>
      <i/>
      <sz val="10"/>
      <color indexed="8"/>
      <name val="Arial"/>
      <family val="2"/>
    </font>
    <font>
      <b/>
      <i/>
      <u val="single"/>
      <sz val="10"/>
      <color indexed="8"/>
      <name val="Arial"/>
      <family val="2"/>
    </font>
    <font>
      <b/>
      <sz val="10"/>
      <name val="Arial"/>
      <family val="2"/>
    </font>
    <font>
      <sz val="10"/>
      <name val="Arial"/>
      <family val="2"/>
    </font>
    <font>
      <b/>
      <sz val="10"/>
      <color indexed="8"/>
      <name val="Arial"/>
      <family val="2"/>
    </font>
    <font>
      <b/>
      <i/>
      <u val="single"/>
      <sz val="10"/>
      <color indexed="49"/>
      <name val="Arial"/>
      <family val="2"/>
    </font>
    <font>
      <sz val="10"/>
      <color indexed="49"/>
      <name val="Arial"/>
      <family val="2"/>
    </font>
    <font>
      <sz val="10"/>
      <color indexed="10"/>
      <name val="Arial"/>
      <family val="2"/>
    </font>
    <font>
      <b/>
      <sz val="11"/>
      <name val="Arial"/>
      <family val="2"/>
    </font>
    <font>
      <b/>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9"/>
      <name val="Calibri"/>
      <family val="2"/>
    </font>
    <font>
      <u val="single"/>
      <sz val="11"/>
      <color indexed="10"/>
      <name val="Calibri"/>
      <family val="2"/>
    </font>
    <font>
      <u val="single"/>
      <sz val="11"/>
      <color indexed="8"/>
      <name val="Calibri"/>
      <family val="2"/>
    </font>
    <font>
      <b/>
      <u val="single"/>
      <sz val="14"/>
      <color indexed="9"/>
      <name val="Calibri"/>
      <family val="2"/>
    </font>
    <font>
      <b/>
      <sz val="14"/>
      <color indexed="10"/>
      <name val="Calibri"/>
      <family val="2"/>
    </font>
    <font>
      <sz val="11"/>
      <color indexed="8"/>
      <name val="Times New Roman"/>
      <family val="1"/>
    </font>
    <font>
      <b/>
      <sz val="11"/>
      <color indexed="56"/>
      <name val="Arial"/>
      <family val="2"/>
    </font>
    <font>
      <b/>
      <sz val="14"/>
      <color indexed="3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0"/>
      <name val="Calibri"/>
      <family val="2"/>
    </font>
    <font>
      <u val="single"/>
      <sz val="11"/>
      <color rgb="FFFF0000"/>
      <name val="Calibri"/>
      <family val="2"/>
    </font>
    <font>
      <u val="single"/>
      <sz val="11"/>
      <color theme="1"/>
      <name val="Calibri"/>
      <family val="2"/>
    </font>
    <font>
      <b/>
      <u val="single"/>
      <sz val="14"/>
      <color theme="0"/>
      <name val="Calibri"/>
      <family val="2"/>
    </font>
    <font>
      <b/>
      <sz val="11"/>
      <color rgb="FFFF0000"/>
      <name val="Calibri"/>
      <family val="2"/>
    </font>
    <font>
      <b/>
      <sz val="14"/>
      <color rgb="FFFF0000"/>
      <name val="Calibri"/>
      <family val="2"/>
    </font>
    <font>
      <b/>
      <sz val="9"/>
      <color rgb="FF000000"/>
      <name val="Arial"/>
      <family val="2"/>
    </font>
    <font>
      <sz val="9"/>
      <color rgb="FF4B4949"/>
      <name val="Arial"/>
      <family val="2"/>
    </font>
    <font>
      <b/>
      <sz val="10"/>
      <color theme="1"/>
      <name val="Arial"/>
      <family val="2"/>
    </font>
    <font>
      <sz val="10"/>
      <color theme="1"/>
      <name val="Arial"/>
      <family val="2"/>
    </font>
    <font>
      <b/>
      <sz val="10"/>
      <color rgb="FF2D5544"/>
      <name val="Arial"/>
      <family val="2"/>
    </font>
    <font>
      <b/>
      <sz val="10"/>
      <color rgb="FFFF0000"/>
      <name val="Arial"/>
      <family val="2"/>
    </font>
    <font>
      <sz val="10"/>
      <color rgb="FF000000"/>
      <name val="Arial"/>
      <family val="2"/>
    </font>
    <font>
      <sz val="10"/>
      <color theme="8" tint="-0.24997000396251678"/>
      <name val="Arial"/>
      <family val="2"/>
    </font>
    <font>
      <b/>
      <sz val="14"/>
      <color rgb="FF0070C0"/>
      <name val="Calibri"/>
      <family val="2"/>
    </font>
    <font>
      <sz val="11"/>
      <color theme="1"/>
      <name val="Times New Roman"/>
      <family val="1"/>
    </font>
    <font>
      <b/>
      <sz val="11"/>
      <color rgb="FF00206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0"/>
        <bgColor indexed="64"/>
      </patternFill>
    </fill>
    <fill>
      <patternFill patternType="solid">
        <fgColor rgb="FFFFFF00"/>
        <bgColor indexed="64"/>
      </patternFill>
    </fill>
    <fill>
      <patternFill patternType="solid">
        <fgColor rgb="FFE6F2ED"/>
        <bgColor indexed="64"/>
      </patternFill>
    </fill>
    <fill>
      <patternFill patternType="solid">
        <fgColor rgb="FFFFFFFF"/>
        <bgColor indexed="64"/>
      </patternFill>
    </fill>
    <fill>
      <patternFill patternType="solid">
        <fgColor theme="0" tint="-0.24997000396251678"/>
        <bgColor indexed="64"/>
      </patternFill>
    </fill>
    <fill>
      <patternFill patternType="solid">
        <fgColor rgb="FFC0C0C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rgb="FFFF0000"/>
      </bottom>
    </border>
    <border>
      <left style="thin"/>
      <right style="thin"/>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color indexed="63"/>
      </top>
      <bottom>
        <color indexed="63"/>
      </bottom>
    </border>
    <border>
      <left style="thin">
        <color rgb="FFFF0000"/>
      </left>
      <right>
        <color indexed="63"/>
      </right>
      <top style="thin">
        <color rgb="FFFF0000"/>
      </top>
      <bottom style="thin">
        <color rgb="FFFF0000"/>
      </bottom>
    </border>
    <border>
      <left>
        <color indexed="63"/>
      </left>
      <right style="thin">
        <color rgb="FFFF0000"/>
      </right>
      <top>
        <color indexed="63"/>
      </top>
      <bottom>
        <color indexed="63"/>
      </bottom>
    </border>
    <border>
      <left>
        <color indexed="63"/>
      </left>
      <right>
        <color indexed="63"/>
      </right>
      <top style="thin">
        <color rgb="FFFF0000"/>
      </top>
      <bottom style="thin">
        <color rgb="FFFF0000"/>
      </bottom>
    </border>
    <border>
      <left>
        <color indexed="63"/>
      </left>
      <right>
        <color indexed="63"/>
      </right>
      <top style="thin">
        <color rgb="FFFF0000"/>
      </top>
      <bottom>
        <color indexed="63"/>
      </bottom>
    </border>
    <border>
      <left>
        <color indexed="63"/>
      </left>
      <right style="thin">
        <color rgb="FFFF0000"/>
      </right>
      <top style="thin">
        <color rgb="FFFF0000"/>
      </top>
      <bottom style="thin">
        <color rgb="FFFF0000"/>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
      <left/>
      <right/>
      <top/>
      <bottom style="thin">
        <color rgb="FF000000"/>
      </bottom>
    </border>
    <border>
      <left/>
      <right/>
      <top/>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75">
    <xf numFmtId="0" fontId="0" fillId="0" borderId="0" xfId="0" applyFont="1" applyAlignment="1">
      <alignment/>
    </xf>
    <xf numFmtId="0" fontId="60" fillId="33" borderId="0" xfId="0" applyFont="1" applyFill="1" applyAlignment="1">
      <alignment horizontal="center" vertical="center"/>
    </xf>
    <xf numFmtId="0" fontId="61" fillId="0" borderId="0" xfId="0" applyFont="1" applyAlignment="1">
      <alignment horizontal="left"/>
    </xf>
    <xf numFmtId="172" fontId="0" fillId="19" borderId="0" xfId="49" applyNumberFormat="1" applyFill="1" applyAlignment="1">
      <alignment horizontal="right"/>
    </xf>
    <xf numFmtId="0" fontId="55" fillId="12" borderId="0" xfId="0" applyFont="1" applyFill="1" applyAlignment="1">
      <alignment horizontal="center" vertical="center"/>
    </xf>
    <xf numFmtId="0" fontId="55" fillId="6" borderId="0" xfId="0" applyFont="1" applyFill="1" applyAlignment="1">
      <alignment/>
    </xf>
    <xf numFmtId="0" fontId="0" fillId="0" borderId="10" xfId="0" applyBorder="1" applyAlignment="1">
      <alignment/>
    </xf>
    <xf numFmtId="172" fontId="0" fillId="0" borderId="0" xfId="0" applyNumberFormat="1" applyAlignment="1">
      <alignment horizontal="right"/>
    </xf>
    <xf numFmtId="0" fontId="0" fillId="12" borderId="0" xfId="0" applyFill="1" applyAlignment="1">
      <alignment/>
    </xf>
    <xf numFmtId="0" fontId="0" fillId="6" borderId="0" xfId="0" applyFill="1" applyAlignment="1">
      <alignment/>
    </xf>
    <xf numFmtId="0" fontId="0" fillId="0" borderId="11" xfId="0" applyBorder="1" applyAlignment="1">
      <alignment/>
    </xf>
    <xf numFmtId="172" fontId="0" fillId="0" borderId="11" xfId="49" applyNumberFormat="1" applyBorder="1" applyAlignment="1">
      <alignment/>
    </xf>
    <xf numFmtId="170" fontId="0" fillId="6" borderId="12" xfId="49" applyFill="1" applyBorder="1" applyAlignment="1">
      <alignment horizontal="right"/>
    </xf>
    <xf numFmtId="0" fontId="0" fillId="0" borderId="13" xfId="0" applyBorder="1" applyAlignment="1">
      <alignment/>
    </xf>
    <xf numFmtId="0" fontId="0" fillId="0" borderId="0" xfId="0" applyAlignment="1" applyProtection="1">
      <alignment/>
      <protection locked="0"/>
    </xf>
    <xf numFmtId="172" fontId="0" fillId="6" borderId="12" xfId="49" applyNumberFormat="1" applyFill="1" applyBorder="1" applyAlignment="1">
      <alignment horizontal="right"/>
    </xf>
    <xf numFmtId="0" fontId="0" fillId="6" borderId="0" xfId="0" applyFill="1" applyAlignment="1">
      <alignment wrapText="1"/>
    </xf>
    <xf numFmtId="172" fontId="0" fillId="6" borderId="14" xfId="49" applyNumberFormat="1" applyFill="1" applyBorder="1" applyAlignment="1">
      <alignment horizontal="right"/>
    </xf>
    <xf numFmtId="0" fontId="0" fillId="6" borderId="15" xfId="0" applyFill="1" applyBorder="1" applyAlignment="1">
      <alignment wrapText="1"/>
    </xf>
    <xf numFmtId="172" fontId="0" fillId="6" borderId="16" xfId="49" applyNumberFormat="1" applyFill="1" applyBorder="1" applyAlignment="1">
      <alignment horizontal="right"/>
    </xf>
    <xf numFmtId="172" fontId="0" fillId="0" borderId="0" xfId="49" applyNumberFormat="1" applyAlignment="1">
      <alignment horizontal="right"/>
    </xf>
    <xf numFmtId="0" fontId="62" fillId="6" borderId="15" xfId="0" applyFont="1" applyFill="1" applyBorder="1" applyAlignment="1">
      <alignment/>
    </xf>
    <xf numFmtId="172" fontId="0" fillId="6" borderId="16" xfId="49" applyNumberFormat="1" applyFill="1" applyBorder="1" applyAlignment="1">
      <alignment horizontal="left"/>
    </xf>
    <xf numFmtId="172" fontId="0" fillId="12" borderId="0" xfId="49" applyNumberFormat="1" applyFill="1" applyAlignment="1">
      <alignment/>
    </xf>
    <xf numFmtId="0" fontId="0" fillId="6" borderId="14" xfId="0" applyFill="1" applyBorder="1" applyAlignment="1">
      <alignment/>
    </xf>
    <xf numFmtId="172" fontId="0" fillId="12" borderId="0" xfId="0" applyNumberFormat="1" applyFill="1" applyAlignment="1">
      <alignment/>
    </xf>
    <xf numFmtId="0" fontId="62" fillId="6" borderId="0" xfId="0" applyFont="1" applyFill="1" applyAlignment="1">
      <alignment/>
    </xf>
    <xf numFmtId="172" fontId="0" fillId="6" borderId="14" xfId="0" applyNumberFormat="1" applyFill="1" applyBorder="1" applyAlignment="1">
      <alignment horizontal="left"/>
    </xf>
    <xf numFmtId="172" fontId="0" fillId="6" borderId="14" xfId="49" applyNumberFormat="1" applyFill="1" applyBorder="1" applyAlignment="1">
      <alignment horizontal="left"/>
    </xf>
    <xf numFmtId="0" fontId="0" fillId="6" borderId="0" xfId="0" applyFill="1" applyAlignment="1">
      <alignment horizontal="left"/>
    </xf>
    <xf numFmtId="0" fontId="0" fillId="6" borderId="0" xfId="0" applyFill="1" applyAlignment="1">
      <alignment horizontal="left" wrapText="1"/>
    </xf>
    <xf numFmtId="170" fontId="0" fillId="6" borderId="14" xfId="49" applyFill="1" applyBorder="1" applyAlignment="1">
      <alignment/>
    </xf>
    <xf numFmtId="173" fontId="0" fillId="12" borderId="0" xfId="0" applyNumberFormat="1" applyFill="1" applyAlignment="1">
      <alignment/>
    </xf>
    <xf numFmtId="174" fontId="0" fillId="6" borderId="0" xfId="47" applyNumberFormat="1" applyFill="1" applyAlignment="1">
      <alignment/>
    </xf>
    <xf numFmtId="174" fontId="0" fillId="12" borderId="0" xfId="47" applyNumberFormat="1" applyFill="1" applyAlignment="1">
      <alignment/>
    </xf>
    <xf numFmtId="170" fontId="0" fillId="6" borderId="12" xfId="49" applyFill="1" applyBorder="1" applyAlignment="1">
      <alignment/>
    </xf>
    <xf numFmtId="170" fontId="0" fillId="6" borderId="16" xfId="49" applyFill="1" applyBorder="1" applyAlignment="1">
      <alignment/>
    </xf>
    <xf numFmtId="0" fontId="0" fillId="0" borderId="0" xfId="0" applyAlignment="1">
      <alignment wrapText="1"/>
    </xf>
    <xf numFmtId="170" fontId="0" fillId="0" borderId="0" xfId="49" applyAlignment="1">
      <alignment/>
    </xf>
    <xf numFmtId="0" fontId="63" fillId="33" borderId="0" xfId="0" applyFont="1" applyFill="1" applyAlignment="1">
      <alignment wrapText="1"/>
    </xf>
    <xf numFmtId="170" fontId="60" fillId="33" borderId="0" xfId="49" applyFont="1" applyFill="1" applyAlignment="1">
      <alignment/>
    </xf>
    <xf numFmtId="0" fontId="60" fillId="33" borderId="0" xfId="0" applyFont="1" applyFill="1" applyAlignment="1">
      <alignment/>
    </xf>
    <xf numFmtId="172" fontId="60" fillId="19" borderId="0" xfId="0" applyNumberFormat="1" applyFont="1" applyFill="1" applyAlignment="1">
      <alignment horizontal="right"/>
    </xf>
    <xf numFmtId="0" fontId="55" fillId="0" borderId="0" xfId="0" applyFont="1" applyAlignment="1">
      <alignment horizontal="left"/>
    </xf>
    <xf numFmtId="170" fontId="0" fillId="0" borderId="10" xfId="49" applyBorder="1" applyAlignment="1">
      <alignment/>
    </xf>
    <xf numFmtId="0" fontId="62" fillId="7" borderId="0" xfId="0" applyFont="1" applyFill="1" applyAlignment="1">
      <alignment/>
    </xf>
    <xf numFmtId="170" fontId="0" fillId="7" borderId="12" xfId="49" applyFill="1" applyBorder="1" applyAlignment="1">
      <alignment horizontal="left"/>
    </xf>
    <xf numFmtId="172" fontId="0" fillId="0" borderId="13" xfId="49" applyNumberFormat="1" applyBorder="1" applyAlignment="1">
      <alignment/>
    </xf>
    <xf numFmtId="172" fontId="0" fillId="0" borderId="0" xfId="49" applyNumberFormat="1" applyAlignment="1">
      <alignment/>
    </xf>
    <xf numFmtId="0" fontId="0" fillId="7" borderId="0" xfId="0" applyFill="1" applyAlignment="1">
      <alignment/>
    </xf>
    <xf numFmtId="170" fontId="0" fillId="7" borderId="0" xfId="49" applyFill="1" applyAlignment="1">
      <alignment/>
    </xf>
    <xf numFmtId="170" fontId="0" fillId="7" borderId="10" xfId="49" applyFill="1" applyBorder="1" applyAlignment="1">
      <alignment/>
    </xf>
    <xf numFmtId="170" fontId="0" fillId="7" borderId="17" xfId="49" applyFill="1" applyBorder="1" applyAlignment="1">
      <alignment/>
    </xf>
    <xf numFmtId="0" fontId="62" fillId="7" borderId="15" xfId="0" applyFont="1" applyFill="1" applyBorder="1" applyAlignment="1">
      <alignment/>
    </xf>
    <xf numFmtId="170" fontId="0" fillId="7" borderId="18" xfId="49" applyFill="1" applyBorder="1" applyAlignment="1">
      <alignment horizontal="left"/>
    </xf>
    <xf numFmtId="170" fontId="0" fillId="7" borderId="15" xfId="49" applyFill="1" applyBorder="1" applyAlignment="1">
      <alignment/>
    </xf>
    <xf numFmtId="172" fontId="0" fillId="0" borderId="12" xfId="49" applyNumberFormat="1" applyBorder="1" applyAlignment="1">
      <alignment/>
    </xf>
    <xf numFmtId="172" fontId="0" fillId="0" borderId="0" xfId="0" applyNumberFormat="1" applyAlignment="1">
      <alignment/>
    </xf>
    <xf numFmtId="0" fontId="0" fillId="34" borderId="0" xfId="0" applyFill="1" applyAlignment="1">
      <alignment/>
    </xf>
    <xf numFmtId="170" fontId="0" fillId="7" borderId="14" xfId="49" applyFill="1" applyBorder="1" applyAlignment="1">
      <alignment horizontal="left"/>
    </xf>
    <xf numFmtId="172" fontId="62" fillId="0" borderId="0" xfId="0" applyNumberFormat="1" applyFont="1" applyAlignment="1">
      <alignment horizontal="right"/>
    </xf>
    <xf numFmtId="0" fontId="62" fillId="0" borderId="0" xfId="0" applyFont="1" applyAlignment="1">
      <alignment/>
    </xf>
    <xf numFmtId="170" fontId="0" fillId="7" borderId="0" xfId="49" applyFill="1" applyAlignment="1">
      <alignment horizontal="left"/>
    </xf>
    <xf numFmtId="172" fontId="62" fillId="0" borderId="0" xfId="49" applyNumberFormat="1" applyFont="1" applyAlignment="1">
      <alignment/>
    </xf>
    <xf numFmtId="0" fontId="62" fillId="35" borderId="0" xfId="0" applyFont="1" applyFill="1" applyAlignment="1">
      <alignment/>
    </xf>
    <xf numFmtId="170" fontId="62" fillId="7" borderId="0" xfId="49" applyFont="1" applyFill="1" applyAlignment="1">
      <alignment/>
    </xf>
    <xf numFmtId="0" fontId="62" fillId="12" borderId="0" xfId="0" applyFont="1" applyFill="1" applyAlignment="1">
      <alignment/>
    </xf>
    <xf numFmtId="170" fontId="62" fillId="7" borderId="10" xfId="49" applyFont="1" applyFill="1" applyBorder="1" applyAlignment="1">
      <alignment/>
    </xf>
    <xf numFmtId="172" fontId="0" fillId="0" borderId="10" xfId="49" applyNumberFormat="1" applyBorder="1" applyAlignment="1">
      <alignment/>
    </xf>
    <xf numFmtId="0" fontId="0" fillId="7" borderId="0" xfId="0" applyFill="1" applyAlignment="1">
      <alignment wrapText="1"/>
    </xf>
    <xf numFmtId="0" fontId="0" fillId="35" borderId="0" xfId="0" applyFill="1" applyAlignment="1">
      <alignment/>
    </xf>
    <xf numFmtId="172" fontId="0" fillId="0" borderId="15" xfId="49" applyNumberFormat="1" applyBorder="1" applyAlignment="1">
      <alignment/>
    </xf>
    <xf numFmtId="172" fontId="0" fillId="0" borderId="16" xfId="49" applyNumberFormat="1" applyBorder="1" applyAlignment="1">
      <alignment/>
    </xf>
    <xf numFmtId="0" fontId="62" fillId="7" borderId="0" xfId="0" applyFont="1" applyFill="1" applyAlignment="1">
      <alignment wrapText="1"/>
    </xf>
    <xf numFmtId="0" fontId="0" fillId="34" borderId="0" xfId="0" applyFill="1" applyAlignment="1">
      <alignment wrapText="1"/>
    </xf>
    <xf numFmtId="170" fontId="0" fillId="34" borderId="0" xfId="49" applyFill="1" applyAlignment="1">
      <alignment/>
    </xf>
    <xf numFmtId="0" fontId="55" fillId="0" borderId="0" xfId="0" applyFont="1" applyAlignment="1">
      <alignment wrapText="1"/>
    </xf>
    <xf numFmtId="0" fontId="60" fillId="33" borderId="0" xfId="0" applyFont="1" applyFill="1" applyAlignment="1">
      <alignment wrapText="1"/>
    </xf>
    <xf numFmtId="172" fontId="60" fillId="33" borderId="0" xfId="0" applyNumberFormat="1" applyFont="1" applyFill="1" applyAlignment="1">
      <alignment horizontal="right"/>
    </xf>
    <xf numFmtId="0" fontId="0" fillId="33" borderId="0" xfId="0" applyFill="1" applyAlignment="1">
      <alignment/>
    </xf>
    <xf numFmtId="172" fontId="0" fillId="19" borderId="0" xfId="0" applyNumberFormat="1" applyFill="1" applyAlignment="1">
      <alignment horizontal="right"/>
    </xf>
    <xf numFmtId="0" fontId="64" fillId="0" borderId="0" xfId="0" applyFont="1" applyAlignment="1">
      <alignment/>
    </xf>
    <xf numFmtId="174" fontId="0" fillId="0" borderId="0" xfId="47" applyNumberFormat="1" applyAlignment="1">
      <alignment/>
    </xf>
    <xf numFmtId="0" fontId="65" fillId="0" borderId="0" xfId="0" applyFont="1" applyAlignment="1">
      <alignment/>
    </xf>
    <xf numFmtId="0" fontId="61" fillId="0" borderId="0" xfId="0" applyFont="1" applyAlignment="1">
      <alignment/>
    </xf>
    <xf numFmtId="172" fontId="55" fillId="35" borderId="0" xfId="49" applyNumberFormat="1" applyFont="1" applyFill="1" applyAlignment="1">
      <alignment/>
    </xf>
    <xf numFmtId="0" fontId="64" fillId="34" borderId="0" xfId="0" applyFont="1" applyFill="1" applyAlignment="1">
      <alignment/>
    </xf>
    <xf numFmtId="0" fontId="66" fillId="0" borderId="0" xfId="0" applyFont="1" applyAlignment="1">
      <alignment horizontal="justify" vertical="center" wrapText="1"/>
    </xf>
    <xf numFmtId="0" fontId="67" fillId="0" borderId="0" xfId="0" applyFont="1" applyAlignment="1">
      <alignment horizontal="justify" vertical="center" wrapText="1"/>
    </xf>
    <xf numFmtId="0" fontId="68" fillId="0" borderId="19"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69" fillId="0" borderId="19" xfId="0" applyFont="1" applyBorder="1" applyAlignment="1">
      <alignment vertical="top" wrapText="1"/>
    </xf>
    <xf numFmtId="9" fontId="69" fillId="0" borderId="19" xfId="0" applyNumberFormat="1" applyFont="1" applyBorder="1" applyAlignment="1">
      <alignment vertical="top" wrapText="1"/>
    </xf>
    <xf numFmtId="9" fontId="0" fillId="0" borderId="11" xfId="0" applyNumberFormat="1" applyBorder="1" applyAlignment="1">
      <alignment/>
    </xf>
    <xf numFmtId="9" fontId="0" fillId="0" borderId="0" xfId="0" applyNumberFormat="1" applyAlignment="1">
      <alignment/>
    </xf>
    <xf numFmtId="0" fontId="0" fillId="0" borderId="0" xfId="0" applyAlignment="1">
      <alignment horizontal="right" vertical="center" wrapText="1"/>
    </xf>
    <xf numFmtId="0" fontId="0" fillId="36" borderId="0" xfId="0" applyFill="1" applyAlignment="1">
      <alignment/>
    </xf>
    <xf numFmtId="0" fontId="0" fillId="0" borderId="11" xfId="0" applyBorder="1" applyAlignment="1">
      <alignment horizontal="center"/>
    </xf>
    <xf numFmtId="174" fontId="0" fillId="16" borderId="11" xfId="47" applyNumberFormat="1" applyFill="1" applyBorder="1" applyAlignment="1">
      <alignment/>
    </xf>
    <xf numFmtId="0" fontId="70" fillId="37" borderId="0" xfId="0" applyFont="1" applyFill="1" applyAlignment="1">
      <alignment horizontal="center" vertical="center" wrapText="1"/>
    </xf>
    <xf numFmtId="0" fontId="0" fillId="0" borderId="20" xfId="0" applyBorder="1" applyAlignment="1">
      <alignment/>
    </xf>
    <xf numFmtId="174" fontId="0" fillId="16" borderId="20" xfId="47" applyNumberFormat="1" applyFill="1" applyBorder="1" applyAlignment="1">
      <alignment/>
    </xf>
    <xf numFmtId="0" fontId="60" fillId="34" borderId="0" xfId="0" applyFont="1" applyFill="1" applyAlignment="1">
      <alignment/>
    </xf>
    <xf numFmtId="0" fontId="0" fillId="35" borderId="0" xfId="0" applyFill="1" applyAlignment="1">
      <alignment vertical="center"/>
    </xf>
    <xf numFmtId="0" fontId="0" fillId="0" borderId="0" xfId="0" applyAlignment="1">
      <alignment vertical="center"/>
    </xf>
    <xf numFmtId="172" fontId="59" fillId="0" borderId="11" xfId="49" applyNumberFormat="1" applyFont="1" applyBorder="1" applyAlignment="1" applyProtection="1">
      <alignment/>
      <protection/>
    </xf>
    <xf numFmtId="9" fontId="59" fillId="0" borderId="11" xfId="0" applyNumberFormat="1" applyFont="1" applyBorder="1" applyAlignment="1" applyProtection="1">
      <alignment/>
      <protection/>
    </xf>
    <xf numFmtId="172" fontId="59" fillId="4" borderId="11" xfId="49" applyNumberFormat="1" applyFont="1" applyFill="1" applyBorder="1" applyAlignment="1" applyProtection="1">
      <alignment/>
      <protection hidden="1"/>
    </xf>
    <xf numFmtId="0" fontId="0" fillId="36" borderId="0" xfId="0" applyFill="1" applyAlignment="1" applyProtection="1">
      <alignment/>
      <protection/>
    </xf>
    <xf numFmtId="0" fontId="0" fillId="0" borderId="0" xfId="0" applyAlignment="1" applyProtection="1">
      <alignment/>
      <protection/>
    </xf>
    <xf numFmtId="0" fontId="71" fillId="0" borderId="0" xfId="0" applyFont="1" applyAlignment="1" applyProtection="1">
      <alignment horizontal="justify" wrapText="1"/>
      <protection/>
    </xf>
    <xf numFmtId="0" fontId="71" fillId="0" borderId="0" xfId="0" applyFont="1" applyAlignment="1" applyProtection="1">
      <alignment horizontal="left" wrapText="1"/>
      <protection/>
    </xf>
    <xf numFmtId="0" fontId="72" fillId="0" borderId="0" xfId="0" applyFont="1" applyAlignment="1" applyProtection="1">
      <alignment/>
      <protection/>
    </xf>
    <xf numFmtId="0" fontId="69" fillId="0" borderId="0" xfId="0" applyFont="1" applyAlignment="1" applyProtection="1">
      <alignment/>
      <protection/>
    </xf>
    <xf numFmtId="0" fontId="68" fillId="0" borderId="19" xfId="0" applyFont="1" applyBorder="1" applyAlignment="1" applyProtection="1">
      <alignment horizontal="center" vertical="top" wrapText="1"/>
      <protection/>
    </xf>
    <xf numFmtId="0" fontId="0" fillId="0" borderId="11" xfId="0" applyBorder="1" applyAlignment="1" applyProtection="1">
      <alignment horizontal="center" vertical="center" wrapText="1"/>
      <protection/>
    </xf>
    <xf numFmtId="0" fontId="69" fillId="0" borderId="19" xfId="0" applyFont="1" applyBorder="1" applyAlignment="1" applyProtection="1">
      <alignment vertical="top" wrapText="1"/>
      <protection/>
    </xf>
    <xf numFmtId="9" fontId="69" fillId="0" borderId="19" xfId="0" applyNumberFormat="1" applyFont="1" applyBorder="1" applyAlignment="1" applyProtection="1">
      <alignment vertical="top" wrapText="1"/>
      <protection/>
    </xf>
    <xf numFmtId="172" fontId="0" fillId="0" borderId="11" xfId="49" applyNumberFormat="1" applyBorder="1" applyAlignment="1" applyProtection="1">
      <alignment/>
      <protection/>
    </xf>
    <xf numFmtId="9" fontId="0" fillId="0" borderId="11" xfId="0" applyNumberFormat="1" applyBorder="1" applyAlignment="1" applyProtection="1">
      <alignment/>
      <protection/>
    </xf>
    <xf numFmtId="0" fontId="68" fillId="0" borderId="0" xfId="0" applyFont="1" applyAlignment="1" applyProtection="1">
      <alignment/>
      <protection/>
    </xf>
    <xf numFmtId="0" fontId="73" fillId="34" borderId="0" xfId="0" applyFont="1" applyFill="1" applyAlignment="1">
      <alignment vertical="center"/>
    </xf>
    <xf numFmtId="0" fontId="59" fillId="0" borderId="11" xfId="0" applyFont="1" applyBorder="1" applyAlignment="1" applyProtection="1">
      <alignment horizontal="center" vertical="center"/>
      <protection/>
    </xf>
    <xf numFmtId="0" fontId="59" fillId="37" borderId="19" xfId="0" applyFont="1" applyFill="1" applyBorder="1" applyAlignment="1" applyProtection="1">
      <alignment horizontal="center" vertical="center" wrapText="1"/>
      <protection/>
    </xf>
    <xf numFmtId="9" fontId="59" fillId="37" borderId="19" xfId="0" applyNumberFormat="1" applyFont="1" applyFill="1" applyBorder="1" applyAlignment="1" applyProtection="1">
      <alignment horizontal="center" vertical="center" wrapText="1"/>
      <protection/>
    </xf>
    <xf numFmtId="0" fontId="59" fillId="37" borderId="19" xfId="0" applyFont="1" applyFill="1" applyBorder="1" applyAlignment="1" applyProtection="1">
      <alignment vertical="center" wrapText="1"/>
      <protection/>
    </xf>
    <xf numFmtId="0" fontId="59" fillId="37" borderId="19" xfId="0" applyFont="1" applyFill="1" applyBorder="1" applyAlignment="1" applyProtection="1">
      <alignment horizontal="center" vertical="center"/>
      <protection/>
    </xf>
    <xf numFmtId="172" fontId="59" fillId="8" borderId="11" xfId="49" applyNumberFormat="1" applyFont="1" applyFill="1" applyBorder="1" applyAlignment="1" applyProtection="1">
      <alignment/>
      <protection locked="0"/>
    </xf>
    <xf numFmtId="0" fontId="59" fillId="38" borderId="11" xfId="0" applyFont="1" applyFill="1" applyBorder="1" applyAlignment="1" applyProtection="1">
      <alignment horizontal="center"/>
      <protection/>
    </xf>
    <xf numFmtId="0" fontId="19" fillId="39" borderId="19" xfId="0" applyFont="1" applyFill="1" applyBorder="1" applyAlignment="1" applyProtection="1">
      <alignment horizontal="center" vertical="center" wrapText="1"/>
      <protection/>
    </xf>
    <xf numFmtId="0" fontId="70" fillId="0" borderId="0" xfId="0" applyFont="1" applyAlignment="1" applyProtection="1">
      <alignment horizontal="left" vertical="center" wrapText="1"/>
      <protection/>
    </xf>
    <xf numFmtId="0" fontId="69" fillId="0" borderId="0" xfId="0" applyFont="1" applyAlignment="1" applyProtection="1">
      <alignment horizontal="left" vertical="center" wrapText="1"/>
      <protection/>
    </xf>
    <xf numFmtId="0" fontId="0" fillId="34" borderId="0" xfId="0" applyFill="1" applyAlignment="1">
      <alignment horizontal="center" vertical="center"/>
    </xf>
    <xf numFmtId="174" fontId="0" fillId="34" borderId="0" xfId="47" applyNumberFormat="1" applyFont="1" applyFill="1" applyAlignment="1">
      <alignment horizontal="center" vertical="center"/>
    </xf>
    <xf numFmtId="0" fontId="0" fillId="12" borderId="11" xfId="0" applyFill="1" applyBorder="1" applyAlignment="1">
      <alignment horizontal="center"/>
    </xf>
    <xf numFmtId="0" fontId="0" fillId="35" borderId="0" xfId="0" applyFill="1" applyAlignment="1">
      <alignment horizontal="left" wrapText="1"/>
    </xf>
    <xf numFmtId="0" fontId="0" fillId="16" borderId="11" xfId="0" applyFill="1" applyBorder="1" applyAlignment="1">
      <alignment horizontal="center"/>
    </xf>
    <xf numFmtId="0" fontId="59" fillId="38" borderId="11" xfId="0" applyFont="1" applyFill="1" applyBorder="1" applyAlignment="1" applyProtection="1">
      <alignment horizontal="center" vertical="center"/>
      <protection/>
    </xf>
    <xf numFmtId="0" fontId="74" fillId="34" borderId="21" xfId="0" applyFont="1" applyFill="1" applyBorder="1" applyAlignment="1" applyProtection="1">
      <alignment horizontal="center" vertical="center" wrapText="1"/>
      <protection/>
    </xf>
    <xf numFmtId="0" fontId="59" fillId="38" borderId="11" xfId="0" applyFont="1" applyFill="1" applyBorder="1" applyAlignment="1" applyProtection="1">
      <alignment horizontal="center" vertical="center" wrapText="1"/>
      <protection/>
    </xf>
    <xf numFmtId="0" fontId="0" fillId="37" borderId="0" xfId="0" applyFill="1" applyAlignment="1">
      <alignment horizontal="justify" vertical="center" wrapText="1"/>
    </xf>
    <xf numFmtId="0" fontId="12" fillId="37" borderId="0" xfId="0" applyFont="1" applyFill="1" applyAlignment="1">
      <alignment horizontal="left" vertical="center" wrapText="1"/>
    </xf>
    <xf numFmtId="0" fontId="71" fillId="35" borderId="0" xfId="0" applyFont="1" applyFill="1" applyAlignment="1" applyProtection="1">
      <alignment horizontal="center" vertical="center"/>
      <protection/>
    </xf>
    <xf numFmtId="0" fontId="71" fillId="35" borderId="0" xfId="0" applyFont="1" applyFill="1" applyAlignment="1" applyProtection="1">
      <alignment horizontal="center" vertical="center" wrapText="1"/>
      <protection/>
    </xf>
    <xf numFmtId="0" fontId="64" fillId="35" borderId="22" xfId="0" applyFont="1" applyFill="1" applyBorder="1" applyAlignment="1" applyProtection="1">
      <alignment horizontal="center" vertical="center" wrapText="1"/>
      <protection/>
    </xf>
    <xf numFmtId="0" fontId="64" fillId="35" borderId="23" xfId="0" applyFont="1" applyFill="1" applyBorder="1" applyAlignment="1" applyProtection="1">
      <alignment horizontal="center"/>
      <protection/>
    </xf>
    <xf numFmtId="0" fontId="19" fillId="39" borderId="24" xfId="0" applyFont="1" applyFill="1" applyBorder="1" applyAlignment="1" applyProtection="1">
      <alignment horizontal="center" vertical="center" wrapText="1"/>
      <protection/>
    </xf>
    <xf numFmtId="0" fontId="19" fillId="39" borderId="25" xfId="0" applyFont="1" applyFill="1" applyBorder="1" applyAlignment="1" applyProtection="1">
      <alignment horizontal="center" vertical="center" wrapText="1"/>
      <protection/>
    </xf>
    <xf numFmtId="0" fontId="19" fillId="39" borderId="26" xfId="0" applyFont="1" applyFill="1" applyBorder="1" applyAlignment="1" applyProtection="1">
      <alignment horizontal="center" vertical="center" wrapText="1"/>
      <protection/>
    </xf>
    <xf numFmtId="0" fontId="19" fillId="39" borderId="27" xfId="0" applyFont="1" applyFill="1" applyBorder="1" applyAlignment="1" applyProtection="1">
      <alignment horizontal="center" vertical="center" wrapText="1"/>
      <protection/>
    </xf>
    <xf numFmtId="0" fontId="75" fillId="37" borderId="0" xfId="0" applyFont="1" applyFill="1" applyAlignment="1">
      <alignment vertical="center" wrapText="1"/>
    </xf>
    <xf numFmtId="0" fontId="0" fillId="0" borderId="11" xfId="0" applyBorder="1" applyAlignment="1">
      <alignment horizontal="center"/>
    </xf>
    <xf numFmtId="0" fontId="0" fillId="37" borderId="0" xfId="0" applyFill="1" applyAlignment="1">
      <alignment horizontal="center" vertical="center" wrapText="1"/>
    </xf>
    <xf numFmtId="0" fontId="70" fillId="37" borderId="0" xfId="0" applyFont="1" applyFill="1" applyAlignment="1">
      <alignment horizontal="center" vertical="center" wrapText="1"/>
    </xf>
    <xf numFmtId="0" fontId="0" fillId="36" borderId="0" xfId="0" applyFill="1" applyAlignment="1" applyProtection="1">
      <alignment horizontal="left" wrapText="1"/>
      <protection/>
    </xf>
    <xf numFmtId="0" fontId="18" fillId="17" borderId="28" xfId="0" applyFont="1" applyFill="1" applyBorder="1" applyAlignment="1" applyProtection="1">
      <alignment horizontal="center" vertical="center" wrapText="1"/>
      <protection/>
    </xf>
    <xf numFmtId="0" fontId="70" fillId="37" borderId="0" xfId="0" applyFont="1" applyFill="1" applyAlignment="1" applyProtection="1">
      <alignment horizontal="left" vertical="center" wrapText="1"/>
      <protection/>
    </xf>
    <xf numFmtId="0" fontId="75" fillId="37" borderId="0" xfId="0" applyFont="1" applyFill="1" applyAlignment="1" applyProtection="1">
      <alignment vertical="center" wrapText="1"/>
      <protection/>
    </xf>
    <xf numFmtId="0" fontId="72" fillId="0" borderId="0" xfId="0" applyFont="1" applyAlignment="1" applyProtection="1">
      <alignment horizontal="left" vertical="center" wrapText="1"/>
      <protection/>
    </xf>
    <xf numFmtId="0" fontId="71" fillId="0" borderId="0" xfId="0" applyFont="1" applyAlignment="1" applyProtection="1">
      <alignment horizontal="center" vertical="center"/>
      <protection/>
    </xf>
    <xf numFmtId="0" fontId="70" fillId="0" borderId="0" xfId="0" applyFont="1" applyAlignment="1" applyProtection="1">
      <alignment horizontal="left" wrapText="1"/>
      <protection/>
    </xf>
    <xf numFmtId="0" fontId="70"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70" fillId="0" borderId="0" xfId="0" applyFont="1" applyAlignment="1" applyProtection="1">
      <alignment horizontal="left" vertical="center" wrapText="1"/>
      <protection/>
    </xf>
    <xf numFmtId="0" fontId="0" fillId="0" borderId="0" xfId="0" applyAlignment="1" applyProtection="1">
      <alignment horizontal="left"/>
      <protection/>
    </xf>
    <xf numFmtId="0" fontId="0" fillId="0" borderId="0" xfId="0" applyAlignment="1" applyProtection="1">
      <alignment horizontal="left" vertical="top" wrapText="1"/>
      <protection/>
    </xf>
    <xf numFmtId="0" fontId="68" fillId="0" borderId="0" xfId="0" applyFont="1" applyAlignment="1" applyProtection="1">
      <alignment horizontal="left" vertical="center" wrapText="1"/>
      <protection/>
    </xf>
    <xf numFmtId="0" fontId="69" fillId="0" borderId="0" xfId="0" applyFont="1" applyAlignment="1" applyProtection="1">
      <alignment horizontal="left" vertical="center" wrapText="1"/>
      <protection/>
    </xf>
    <xf numFmtId="0" fontId="68" fillId="0" borderId="0" xfId="0" applyFont="1" applyAlignment="1" applyProtection="1">
      <alignment horizontal="center"/>
      <protection/>
    </xf>
    <xf numFmtId="0" fontId="71" fillId="0" borderId="0" xfId="0" applyFont="1" applyAlignment="1" applyProtection="1">
      <alignment horizontal="center"/>
      <protection/>
    </xf>
    <xf numFmtId="0" fontId="68" fillId="0" borderId="0" xfId="0" applyFont="1" applyAlignment="1" applyProtection="1">
      <alignment horizontal="left" vertical="top" wrapText="1"/>
      <protection/>
    </xf>
    <xf numFmtId="0" fontId="0" fillId="34" borderId="0" xfId="0" applyFill="1" applyAlignment="1">
      <alignment horizontal="center" vertical="center" wrapText="1"/>
    </xf>
    <xf numFmtId="0" fontId="18" fillId="35" borderId="28" xfId="0" applyFont="1" applyFill="1" applyBorder="1" applyAlignment="1" applyProtection="1">
      <alignment horizontal="center" vertical="center" wrapText="1"/>
      <protection/>
    </xf>
    <xf numFmtId="0" fontId="76" fillId="35" borderId="28" xfId="0" applyFont="1"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10</xdr:row>
      <xdr:rowOff>723900</xdr:rowOff>
    </xdr:from>
    <xdr:to>
      <xdr:col>8</xdr:col>
      <xdr:colOff>514350</xdr:colOff>
      <xdr:row>13</xdr:row>
      <xdr:rowOff>66675</xdr:rowOff>
    </xdr:to>
    <xdr:sp>
      <xdr:nvSpPr>
        <xdr:cNvPr id="1" name="Flecha: hacia arriba 2"/>
        <xdr:cNvSpPr>
          <a:spLocks/>
        </xdr:cNvSpPr>
      </xdr:nvSpPr>
      <xdr:spPr>
        <a:xfrm rot="10800000">
          <a:off x="10944225" y="2628900"/>
          <a:ext cx="152400" cy="847725"/>
        </a:xfrm>
        <a:prstGeom prst="upArrow">
          <a:avLst>
            <a:gd name="adj" fmla="val -4150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86"/>
  <sheetViews>
    <sheetView zoomScalePageLayoutView="0" workbookViewId="0" topLeftCell="A1">
      <selection activeCell="A161" sqref="A161"/>
    </sheetView>
  </sheetViews>
  <sheetFormatPr defaultColWidth="11.421875" defaultRowHeight="15"/>
  <cols>
    <col min="1" max="1" width="88.57421875" style="0" customWidth="1"/>
    <col min="2" max="2" width="16.7109375" style="0" bestFit="1" customWidth="1"/>
    <col min="3" max="4" width="14.140625" style="0" customWidth="1"/>
    <col min="5" max="5" width="19.140625" style="0" customWidth="1"/>
    <col min="6" max="6" width="14.421875" style="0" customWidth="1"/>
  </cols>
  <sheetData>
    <row r="1" ht="18.75">
      <c r="A1" s="1" t="s">
        <v>0</v>
      </c>
    </row>
    <row r="3" spans="1:9" ht="15">
      <c r="A3" s="2" t="s">
        <v>1</v>
      </c>
      <c r="E3" s="3">
        <f>SUM(B5:B26)</f>
        <v>0</v>
      </c>
      <c r="F3" s="4" t="s">
        <v>2</v>
      </c>
      <c r="G3" s="5" t="s">
        <v>3</v>
      </c>
      <c r="H3" s="135" t="s">
        <v>4</v>
      </c>
      <c r="I3" s="135"/>
    </row>
    <row r="4" spans="2:9" ht="15">
      <c r="B4" s="6"/>
      <c r="E4" s="7"/>
      <c r="F4" s="8"/>
      <c r="G4" s="9"/>
      <c r="H4" s="10">
        <v>2019</v>
      </c>
      <c r="I4" s="11">
        <v>34270</v>
      </c>
    </row>
    <row r="5" spans="1:9" ht="15">
      <c r="A5" s="9" t="s">
        <v>5</v>
      </c>
      <c r="B5" s="12">
        <v>0</v>
      </c>
      <c r="C5" s="13"/>
      <c r="D5" s="14"/>
      <c r="E5" s="7"/>
      <c r="F5" s="8"/>
      <c r="G5" s="9"/>
      <c r="H5" s="10"/>
      <c r="I5" s="10"/>
    </row>
    <row r="6" spans="1:7" ht="15">
      <c r="A6" s="9" t="s">
        <v>6</v>
      </c>
      <c r="B6" s="12">
        <v>0</v>
      </c>
      <c r="C6" s="13"/>
      <c r="E6" s="7"/>
      <c r="F6" s="8"/>
      <c r="G6" s="9"/>
    </row>
    <row r="7" spans="1:7" ht="15">
      <c r="A7" s="9" t="s">
        <v>7</v>
      </c>
      <c r="B7" s="12">
        <v>0</v>
      </c>
      <c r="C7" s="13"/>
      <c r="E7" s="7"/>
      <c r="F7" s="8"/>
      <c r="G7" s="9"/>
    </row>
    <row r="8" spans="1:7" ht="15">
      <c r="A8" s="9" t="s">
        <v>8</v>
      </c>
      <c r="B8" s="12">
        <v>0</v>
      </c>
      <c r="C8" s="13"/>
      <c r="E8" s="7"/>
      <c r="F8" s="8"/>
      <c r="G8" s="9"/>
    </row>
    <row r="9" spans="1:7" ht="15">
      <c r="A9" s="9" t="s">
        <v>9</v>
      </c>
      <c r="B9" s="12">
        <v>0</v>
      </c>
      <c r="C9" s="13"/>
      <c r="E9" s="7"/>
      <c r="F9" s="8"/>
      <c r="G9" s="9"/>
    </row>
    <row r="10" spans="1:7" ht="15">
      <c r="A10" s="9" t="s">
        <v>10</v>
      </c>
      <c r="B10" s="12">
        <v>0</v>
      </c>
      <c r="C10" s="13"/>
      <c r="E10" s="7"/>
      <c r="F10" s="8"/>
      <c r="G10" s="9"/>
    </row>
    <row r="11" spans="1:7" ht="15">
      <c r="A11" s="9" t="s">
        <v>11</v>
      </c>
      <c r="B11" s="12">
        <v>0</v>
      </c>
      <c r="C11" s="13"/>
      <c r="E11" s="7"/>
      <c r="F11" s="8"/>
      <c r="G11" s="9"/>
    </row>
    <row r="12" spans="1:7" ht="15">
      <c r="A12" s="9" t="s">
        <v>12</v>
      </c>
      <c r="B12" s="12">
        <v>0</v>
      </c>
      <c r="C12" s="13"/>
      <c r="E12" s="7"/>
      <c r="F12" s="8"/>
      <c r="G12" s="9"/>
    </row>
    <row r="13" spans="1:7" ht="15">
      <c r="A13" s="9" t="s">
        <v>13</v>
      </c>
      <c r="B13" s="15">
        <v>0</v>
      </c>
      <c r="C13" s="13"/>
      <c r="E13" s="7"/>
      <c r="F13" s="8"/>
      <c r="G13" s="9"/>
    </row>
    <row r="14" spans="1:7" ht="15">
      <c r="A14" s="9" t="s">
        <v>14</v>
      </c>
      <c r="B14" s="15">
        <v>0</v>
      </c>
      <c r="C14" s="13"/>
      <c r="E14" s="7"/>
      <c r="F14" s="8"/>
      <c r="G14" s="9"/>
    </row>
    <row r="15" spans="1:7" ht="15">
      <c r="A15" s="9" t="s">
        <v>15</v>
      </c>
      <c r="B15" s="15">
        <v>0</v>
      </c>
      <c r="C15" s="13"/>
      <c r="E15" s="7"/>
      <c r="F15" s="8"/>
      <c r="G15" s="9"/>
    </row>
    <row r="16" spans="1:10" ht="30">
      <c r="A16" s="16" t="s">
        <v>16</v>
      </c>
      <c r="B16" s="17">
        <v>0</v>
      </c>
      <c r="C16" s="13"/>
      <c r="E16" s="7"/>
      <c r="F16" s="8"/>
      <c r="G16" s="9"/>
      <c r="J16" s="14"/>
    </row>
    <row r="17" spans="1:7" ht="15">
      <c r="A17" s="9" t="s">
        <v>17</v>
      </c>
      <c r="B17" s="17">
        <v>0</v>
      </c>
      <c r="C17" s="13"/>
      <c r="E17" s="7"/>
      <c r="F17" s="8"/>
      <c r="G17" s="9"/>
    </row>
    <row r="18" spans="1:7" ht="15">
      <c r="A18" s="9" t="s">
        <v>18</v>
      </c>
      <c r="B18" s="17">
        <v>0</v>
      </c>
      <c r="C18" s="13"/>
      <c r="E18" s="7"/>
      <c r="F18" s="8"/>
      <c r="G18" s="9"/>
    </row>
    <row r="19" spans="1:7" ht="15">
      <c r="A19" s="9" t="s">
        <v>19</v>
      </c>
      <c r="B19" s="17">
        <v>0</v>
      </c>
      <c r="C19" s="13"/>
      <c r="E19" s="7"/>
      <c r="F19" s="8"/>
      <c r="G19" s="9"/>
    </row>
    <row r="20" spans="1:7" ht="15">
      <c r="A20" s="9" t="s">
        <v>20</v>
      </c>
      <c r="B20" s="15">
        <v>0</v>
      </c>
      <c r="E20" s="7"/>
      <c r="F20" s="8"/>
      <c r="G20" s="9"/>
    </row>
    <row r="21" spans="1:7" ht="15">
      <c r="A21" s="9" t="s">
        <v>21</v>
      </c>
      <c r="B21" s="15">
        <v>0</v>
      </c>
      <c r="E21" s="7"/>
      <c r="F21" s="8"/>
      <c r="G21" s="9"/>
    </row>
    <row r="22" spans="1:7" ht="15">
      <c r="A22" s="9" t="s">
        <v>22</v>
      </c>
      <c r="B22" s="15">
        <v>0</v>
      </c>
      <c r="E22" s="7"/>
      <c r="F22" s="8"/>
      <c r="G22" s="9"/>
    </row>
    <row r="23" spans="1:7" ht="45">
      <c r="A23" s="16" t="s">
        <v>23</v>
      </c>
      <c r="B23" s="15">
        <v>0</v>
      </c>
      <c r="C23" s="13"/>
      <c r="E23" s="7"/>
      <c r="F23" s="8"/>
      <c r="G23" s="9"/>
    </row>
    <row r="24" spans="1:7" ht="15">
      <c r="A24" s="16" t="s">
        <v>24</v>
      </c>
      <c r="B24" s="17">
        <v>0</v>
      </c>
      <c r="C24" s="13"/>
      <c r="E24" s="7"/>
      <c r="F24" s="8"/>
      <c r="G24" s="9"/>
    </row>
    <row r="25" spans="1:7" ht="30">
      <c r="A25" s="16" t="s">
        <v>25</v>
      </c>
      <c r="B25" s="15">
        <v>0</v>
      </c>
      <c r="C25" s="13"/>
      <c r="E25" s="7"/>
      <c r="F25" s="8"/>
      <c r="G25" s="9"/>
    </row>
    <row r="26" spans="1:7" ht="15">
      <c r="A26" s="18" t="s">
        <v>26</v>
      </c>
      <c r="B26" s="19">
        <v>0</v>
      </c>
      <c r="C26" s="13"/>
      <c r="E26" s="7"/>
      <c r="F26" s="8"/>
      <c r="G26" s="9"/>
    </row>
    <row r="27" spans="2:7" ht="15">
      <c r="B27" s="20"/>
      <c r="E27" s="7"/>
      <c r="F27" s="8"/>
      <c r="G27" s="9"/>
    </row>
    <row r="28" spans="1:7" ht="15">
      <c r="A28" s="2" t="s">
        <v>27</v>
      </c>
      <c r="E28" s="3">
        <f>SUM(B30:B50)</f>
        <v>0</v>
      </c>
      <c r="F28" s="8"/>
      <c r="G28" s="9"/>
    </row>
    <row r="29" spans="2:7" ht="15">
      <c r="B29" s="6"/>
      <c r="E29" s="7"/>
      <c r="F29" s="8"/>
      <c r="G29" s="9"/>
    </row>
    <row r="30" spans="1:7" ht="15">
      <c r="A30" s="21" t="s">
        <v>28</v>
      </c>
      <c r="B30" s="22">
        <v>0</v>
      </c>
      <c r="C30" s="13"/>
      <c r="E30" s="7"/>
      <c r="F30" s="23">
        <f>+G30*$I$4</f>
        <v>1405070</v>
      </c>
      <c r="G30" s="9">
        <v>41</v>
      </c>
    </row>
    <row r="31" spans="1:7" ht="15">
      <c r="A31" s="9" t="s">
        <v>29</v>
      </c>
      <c r="B31" s="24"/>
      <c r="C31" s="13"/>
      <c r="E31" s="7"/>
      <c r="F31" s="25"/>
      <c r="G31" s="9"/>
    </row>
    <row r="32" spans="1:7" ht="15">
      <c r="A32" s="9" t="s">
        <v>30</v>
      </c>
      <c r="B32" s="24"/>
      <c r="C32" s="13"/>
      <c r="E32" s="7"/>
      <c r="F32" s="8"/>
      <c r="G32" s="9"/>
    </row>
    <row r="33" spans="1:7" ht="15">
      <c r="A33" s="9"/>
      <c r="B33" s="24"/>
      <c r="C33" s="13"/>
      <c r="E33" s="7"/>
      <c r="F33" s="8"/>
      <c r="G33" s="9"/>
    </row>
    <row r="34" spans="1:7" ht="15">
      <c r="A34" s="26" t="s">
        <v>13</v>
      </c>
      <c r="B34" s="27">
        <f>+B13</f>
        <v>0</v>
      </c>
      <c r="C34" s="13"/>
      <c r="E34" s="7"/>
      <c r="F34" s="8"/>
      <c r="G34" s="9"/>
    </row>
    <row r="35" spans="1:7" ht="15">
      <c r="A35" s="9" t="s">
        <v>31</v>
      </c>
      <c r="B35" s="24"/>
      <c r="C35" s="13"/>
      <c r="E35" s="7"/>
      <c r="F35" s="8"/>
      <c r="G35" s="9"/>
    </row>
    <row r="36" spans="1:7" ht="15">
      <c r="A36" s="9"/>
      <c r="B36" s="24"/>
      <c r="C36" s="13"/>
      <c r="E36" s="7"/>
      <c r="F36" s="8"/>
      <c r="G36" s="9"/>
    </row>
    <row r="37" spans="1:7" ht="15">
      <c r="A37" s="26" t="s">
        <v>11</v>
      </c>
      <c r="B37" s="28">
        <f>+B11</f>
        <v>0</v>
      </c>
      <c r="C37" s="13"/>
      <c r="E37" s="7"/>
      <c r="F37" s="8"/>
      <c r="G37" s="9"/>
    </row>
    <row r="38" spans="1:7" ht="15">
      <c r="A38" s="29" t="s">
        <v>32</v>
      </c>
      <c r="B38" s="24"/>
      <c r="C38" s="13"/>
      <c r="E38" s="7"/>
      <c r="F38" s="8"/>
      <c r="G38" s="9"/>
    </row>
    <row r="39" spans="1:7" ht="30">
      <c r="A39" s="30" t="s">
        <v>33</v>
      </c>
      <c r="B39" s="31"/>
      <c r="C39" s="13"/>
      <c r="E39" s="7"/>
      <c r="F39" s="8"/>
      <c r="G39" s="9"/>
    </row>
    <row r="40" spans="1:7" ht="15">
      <c r="A40" s="29"/>
      <c r="B40" s="31"/>
      <c r="C40" s="13"/>
      <c r="E40" s="7"/>
      <c r="F40" s="8"/>
      <c r="G40" s="9"/>
    </row>
    <row r="41" spans="1:7" ht="15">
      <c r="A41" s="29" t="s">
        <v>34</v>
      </c>
      <c r="B41" s="31">
        <v>0</v>
      </c>
      <c r="C41" s="13"/>
      <c r="E41" s="7"/>
      <c r="F41" s="8"/>
      <c r="G41" s="9"/>
    </row>
    <row r="42" spans="1:7" ht="15">
      <c r="A42" s="29"/>
      <c r="B42" s="31"/>
      <c r="C42" s="13"/>
      <c r="E42" s="7"/>
      <c r="F42" s="8"/>
      <c r="G42" s="9"/>
    </row>
    <row r="43" spans="1:7" ht="15">
      <c r="A43" s="9" t="s">
        <v>35</v>
      </c>
      <c r="B43" s="31">
        <v>0</v>
      </c>
      <c r="C43" s="13"/>
      <c r="E43" s="7"/>
      <c r="F43" s="8"/>
      <c r="G43" s="9"/>
    </row>
    <row r="44" spans="1:7" ht="15">
      <c r="A44" s="9"/>
      <c r="B44" s="31"/>
      <c r="E44" s="7"/>
      <c r="F44" s="8"/>
      <c r="G44" s="9"/>
    </row>
    <row r="45" spans="1:7" ht="15">
      <c r="A45" s="9" t="s">
        <v>36</v>
      </c>
      <c r="B45" s="31"/>
      <c r="E45" s="7"/>
      <c r="F45" s="32">
        <f>+$I$4*G45</f>
        <v>85675000</v>
      </c>
      <c r="G45" s="33">
        <v>2500</v>
      </c>
    </row>
    <row r="46" spans="1:7" ht="15">
      <c r="A46" s="9" t="s">
        <v>37</v>
      </c>
      <c r="B46" s="31"/>
      <c r="E46" s="7"/>
      <c r="F46" s="34">
        <f>+E3*0.25</f>
        <v>0</v>
      </c>
      <c r="G46" s="9"/>
    </row>
    <row r="47" spans="1:7" ht="15">
      <c r="A47" s="9"/>
      <c r="B47" s="35"/>
      <c r="E47" s="7"/>
      <c r="F47" s="8"/>
      <c r="G47" s="9"/>
    </row>
    <row r="48" spans="1:7" ht="45">
      <c r="A48" s="16" t="s">
        <v>38</v>
      </c>
      <c r="B48" s="35">
        <v>0</v>
      </c>
      <c r="C48" s="13"/>
      <c r="E48" s="7"/>
      <c r="F48" s="8"/>
      <c r="G48" s="9"/>
    </row>
    <row r="49" spans="1:7" ht="15">
      <c r="A49" s="16"/>
      <c r="B49" s="36"/>
      <c r="E49" s="7"/>
      <c r="F49" s="8"/>
      <c r="G49" s="9"/>
    </row>
    <row r="50" spans="1:7" ht="15">
      <c r="A50" s="16" t="s">
        <v>39</v>
      </c>
      <c r="B50" s="31">
        <v>0</v>
      </c>
      <c r="C50" s="13"/>
      <c r="E50" s="7"/>
      <c r="F50" s="8"/>
      <c r="G50" s="9"/>
    </row>
    <row r="51" spans="1:7" ht="15">
      <c r="A51" s="37"/>
      <c r="B51" s="38"/>
      <c r="E51" s="7"/>
      <c r="F51" s="8"/>
      <c r="G51" s="9"/>
    </row>
    <row r="52" spans="1:7" ht="15">
      <c r="A52" s="37"/>
      <c r="B52" s="38"/>
      <c r="E52" s="7"/>
      <c r="F52" s="8"/>
      <c r="G52" s="9"/>
    </row>
    <row r="53" spans="1:7" ht="18.75">
      <c r="A53" s="39" t="s">
        <v>40</v>
      </c>
      <c r="B53" s="40"/>
      <c r="C53" s="103"/>
      <c r="D53" s="103"/>
      <c r="E53" s="42">
        <f>+E3-E28</f>
        <v>0</v>
      </c>
      <c r="F53" s="8"/>
      <c r="G53" s="9"/>
    </row>
    <row r="54" spans="2:7" ht="15">
      <c r="B54" s="38"/>
      <c r="E54" s="7"/>
      <c r="F54" s="8"/>
      <c r="G54" s="9"/>
    </row>
    <row r="55" spans="1:7" ht="15">
      <c r="A55" s="43" t="s">
        <v>41</v>
      </c>
      <c r="B55" s="38"/>
      <c r="E55" s="3">
        <f>SUM(C57:C73)</f>
        <v>0</v>
      </c>
      <c r="F55" s="8"/>
      <c r="G55" s="9"/>
    </row>
    <row r="56" spans="2:7" ht="15">
      <c r="B56" s="44"/>
      <c r="E56" s="7"/>
      <c r="F56" s="8"/>
      <c r="G56" s="9"/>
    </row>
    <row r="57" spans="1:7" ht="15">
      <c r="A57" s="45" t="s">
        <v>42</v>
      </c>
      <c r="B57" s="46">
        <v>0</v>
      </c>
      <c r="C57" s="47">
        <f>IF(B57&gt;F57,F57,B57)</f>
        <v>0</v>
      </c>
      <c r="D57" s="48"/>
      <c r="E57" s="7"/>
      <c r="F57" s="23">
        <f>+G57*$I$4</f>
        <v>41124000</v>
      </c>
      <c r="G57" s="33">
        <v>1200</v>
      </c>
    </row>
    <row r="58" spans="1:7" ht="15">
      <c r="A58" s="49" t="s">
        <v>43</v>
      </c>
      <c r="B58" s="50"/>
      <c r="C58" s="48"/>
      <c r="D58" s="48"/>
      <c r="E58" s="7"/>
      <c r="F58" s="8"/>
      <c r="G58" s="9"/>
    </row>
    <row r="59" spans="1:7" ht="15">
      <c r="A59" s="49" t="s">
        <v>44</v>
      </c>
      <c r="B59" s="50"/>
      <c r="C59" s="48"/>
      <c r="D59" s="48"/>
      <c r="E59" s="7"/>
      <c r="F59" s="8"/>
      <c r="G59" s="9"/>
    </row>
    <row r="60" spans="1:7" ht="15">
      <c r="A60" s="49" t="s">
        <v>45</v>
      </c>
      <c r="B60" s="50"/>
      <c r="C60" s="48"/>
      <c r="D60" s="48"/>
      <c r="E60" s="7"/>
      <c r="F60" s="8"/>
      <c r="G60" s="9"/>
    </row>
    <row r="61" spans="1:7" ht="15">
      <c r="A61" s="49" t="s">
        <v>46</v>
      </c>
      <c r="B61" s="50"/>
      <c r="C61" s="48"/>
      <c r="D61" s="48"/>
      <c r="E61" s="7"/>
      <c r="F61" s="8"/>
      <c r="G61" s="9"/>
    </row>
    <row r="62" spans="1:7" ht="15">
      <c r="A62" s="49"/>
      <c r="B62" s="51"/>
      <c r="C62" s="48"/>
      <c r="D62" s="48"/>
      <c r="E62" s="7"/>
      <c r="F62" s="8"/>
      <c r="G62" s="9"/>
    </row>
    <row r="63" spans="1:7" ht="15">
      <c r="A63" s="45" t="s">
        <v>47</v>
      </c>
      <c r="B63" s="46">
        <v>0</v>
      </c>
      <c r="C63" s="47">
        <f>IF(B63&gt;F63,F63,B63)</f>
        <v>0</v>
      </c>
      <c r="D63" s="48"/>
      <c r="E63" s="7"/>
      <c r="F63" s="23">
        <f>+G63*$I$4</f>
        <v>6579840</v>
      </c>
      <c r="G63" s="9">
        <v>192</v>
      </c>
    </row>
    <row r="64" spans="1:7" ht="15">
      <c r="A64" s="45" t="s">
        <v>48</v>
      </c>
      <c r="B64" s="52"/>
      <c r="C64" s="48"/>
      <c r="D64" s="48"/>
      <c r="E64" s="7"/>
      <c r="F64" s="8"/>
      <c r="G64" s="9"/>
    </row>
    <row r="65" spans="1:7" ht="15">
      <c r="A65" s="49" t="s">
        <v>49</v>
      </c>
      <c r="B65" s="50"/>
      <c r="C65" s="48"/>
      <c r="D65" s="48"/>
      <c r="E65" s="7"/>
      <c r="F65" s="8"/>
      <c r="G65" s="9"/>
    </row>
    <row r="66" spans="1:7" ht="15">
      <c r="A66" s="49" t="s">
        <v>50</v>
      </c>
      <c r="B66" s="50"/>
      <c r="C66" s="48"/>
      <c r="D66" s="48"/>
      <c r="E66" s="7"/>
      <c r="F66" s="23"/>
      <c r="G66" s="9"/>
    </row>
    <row r="67" spans="1:7" ht="15">
      <c r="A67" s="49"/>
      <c r="B67" s="51"/>
      <c r="C67" s="48"/>
      <c r="D67" s="48"/>
      <c r="E67" s="7"/>
      <c r="F67" s="8"/>
      <c r="G67" s="9"/>
    </row>
    <row r="68" spans="1:7" ht="15">
      <c r="A68" s="53" t="s">
        <v>51</v>
      </c>
      <c r="B68" s="54">
        <f>+E3*0.1</f>
        <v>0</v>
      </c>
      <c r="C68" s="48">
        <f>IF(B68&gt;F68,F68,B68)</f>
        <v>0</v>
      </c>
      <c r="D68" s="48"/>
      <c r="E68" s="7"/>
      <c r="F68" s="23">
        <f>+G68*$I$4</f>
        <v>13159680</v>
      </c>
      <c r="G68" s="9">
        <v>384</v>
      </c>
    </row>
    <row r="69" spans="1:7" ht="15">
      <c r="A69" s="49" t="s">
        <v>52</v>
      </c>
      <c r="B69" s="50"/>
      <c r="C69" s="48"/>
      <c r="D69" s="48"/>
      <c r="E69" s="7"/>
      <c r="F69" s="8"/>
      <c r="G69" s="9"/>
    </row>
    <row r="70" spans="1:7" ht="15">
      <c r="A70" s="49" t="s">
        <v>53</v>
      </c>
      <c r="B70" s="50"/>
      <c r="C70" s="48"/>
      <c r="D70" s="48"/>
      <c r="E70" s="7"/>
      <c r="F70" s="8"/>
      <c r="G70" s="9"/>
    </row>
    <row r="71" spans="1:7" ht="15">
      <c r="A71" s="49" t="s">
        <v>54</v>
      </c>
      <c r="B71" s="50"/>
      <c r="C71" s="48"/>
      <c r="D71" s="48"/>
      <c r="E71" s="7"/>
      <c r="F71" s="8"/>
      <c r="G71" s="9"/>
    </row>
    <row r="72" spans="1:7" ht="15">
      <c r="A72" s="49"/>
      <c r="B72" s="50"/>
      <c r="C72" s="48"/>
      <c r="D72" s="48"/>
      <c r="E72" s="7"/>
      <c r="F72" s="8"/>
      <c r="G72" s="9"/>
    </row>
    <row r="73" spans="1:7" ht="15">
      <c r="A73" s="49" t="s">
        <v>55</v>
      </c>
      <c r="B73" s="55"/>
      <c r="C73" s="56">
        <v>0</v>
      </c>
      <c r="D73" s="48"/>
      <c r="E73" s="7"/>
      <c r="F73" s="8"/>
      <c r="G73" s="9"/>
    </row>
    <row r="74" spans="2:7" ht="15">
      <c r="B74" s="38"/>
      <c r="E74" s="7"/>
      <c r="F74" s="8"/>
      <c r="G74" s="9"/>
    </row>
    <row r="75" spans="1:7" ht="15">
      <c r="A75" s="43" t="s">
        <v>56</v>
      </c>
      <c r="B75" s="38"/>
      <c r="D75" s="57"/>
      <c r="E75" s="3">
        <f>SUM(D77:D109)</f>
        <v>0</v>
      </c>
      <c r="F75" s="8"/>
      <c r="G75" s="9"/>
    </row>
    <row r="76" spans="1:7" ht="15">
      <c r="A76" s="58"/>
      <c r="B76" s="38"/>
      <c r="E76" s="7"/>
      <c r="F76" s="8"/>
      <c r="G76" s="9"/>
    </row>
    <row r="77" spans="1:7" s="61" customFormat="1" ht="15">
      <c r="A77" s="49" t="s">
        <v>57</v>
      </c>
      <c r="B77" s="59">
        <v>0</v>
      </c>
      <c r="C77" s="47">
        <f>IF(((B77+B82+B88)&gt;(E3*0.3)),(E3*0.3),(B77+B82+B88))</f>
        <v>0</v>
      </c>
      <c r="D77" s="48">
        <f>IF(C77&gt;F77,F77,C77)</f>
        <v>0</v>
      </c>
      <c r="E77" s="60"/>
      <c r="F77" s="23">
        <f>+G77*$I$4</f>
        <v>130226000</v>
      </c>
      <c r="G77" s="33">
        <v>3800</v>
      </c>
    </row>
    <row r="78" spans="1:12" s="61" customFormat="1" ht="15">
      <c r="A78" s="49" t="s">
        <v>58</v>
      </c>
      <c r="B78" s="62"/>
      <c r="C78" s="63"/>
      <c r="D78" s="63"/>
      <c r="E78" s="60"/>
      <c r="F78" s="23"/>
      <c r="G78" s="9"/>
      <c r="H78" s="64" t="s">
        <v>59</v>
      </c>
      <c r="I78" s="64"/>
      <c r="J78" s="64"/>
      <c r="K78" s="64"/>
      <c r="L78" s="64"/>
    </row>
    <row r="79" spans="1:12" s="61" customFormat="1" ht="15">
      <c r="A79" s="49" t="s">
        <v>60</v>
      </c>
      <c r="B79" s="65"/>
      <c r="C79" s="63"/>
      <c r="D79" s="63"/>
      <c r="E79" s="60"/>
      <c r="F79" s="66"/>
      <c r="G79" s="26"/>
      <c r="H79" s="64" t="s">
        <v>61</v>
      </c>
      <c r="I79" s="64"/>
      <c r="J79" s="64"/>
      <c r="K79" s="64"/>
      <c r="L79" s="64"/>
    </row>
    <row r="80" spans="1:12" s="61" customFormat="1" ht="15">
      <c r="A80" s="49" t="s">
        <v>62</v>
      </c>
      <c r="B80" s="65"/>
      <c r="C80" s="63"/>
      <c r="D80" s="63"/>
      <c r="E80" s="60"/>
      <c r="F80" s="66"/>
      <c r="G80" s="26"/>
      <c r="H80" s="64" t="s">
        <v>63</v>
      </c>
      <c r="I80" s="64"/>
      <c r="J80" s="64"/>
      <c r="K80" s="64"/>
      <c r="L80" s="64"/>
    </row>
    <row r="81" spans="1:7" s="61" customFormat="1" ht="15">
      <c r="A81" s="45"/>
      <c r="B81" s="67"/>
      <c r="C81" s="63"/>
      <c r="D81" s="63"/>
      <c r="E81" s="60"/>
      <c r="F81" s="66"/>
      <c r="G81" s="26"/>
    </row>
    <row r="82" spans="1:7" ht="15">
      <c r="A82" s="49" t="s">
        <v>64</v>
      </c>
      <c r="B82" s="46">
        <v>0</v>
      </c>
      <c r="C82" s="47"/>
      <c r="D82" s="48"/>
      <c r="E82" s="7"/>
      <c r="F82" s="8"/>
      <c r="G82" s="9"/>
    </row>
    <row r="83" spans="1:7" ht="15">
      <c r="A83" s="49" t="s">
        <v>65</v>
      </c>
      <c r="B83" s="50"/>
      <c r="C83" s="48"/>
      <c r="D83" s="48"/>
      <c r="E83" s="7"/>
      <c r="F83" s="8"/>
      <c r="G83" s="9"/>
    </row>
    <row r="84" spans="1:7" ht="15">
      <c r="A84" s="49" t="s">
        <v>66</v>
      </c>
      <c r="B84" s="50"/>
      <c r="C84" s="48"/>
      <c r="D84" s="48"/>
      <c r="E84" s="7"/>
      <c r="F84" s="8"/>
      <c r="G84" s="9"/>
    </row>
    <row r="85" spans="1:7" ht="15">
      <c r="A85" s="49" t="s">
        <v>67</v>
      </c>
      <c r="B85" s="50"/>
      <c r="C85" s="48"/>
      <c r="D85" s="48"/>
      <c r="E85" s="7"/>
      <c r="F85" s="8"/>
      <c r="G85" s="9"/>
    </row>
    <row r="86" spans="1:7" ht="15">
      <c r="A86" s="49" t="s">
        <v>68</v>
      </c>
      <c r="B86" s="50"/>
      <c r="C86" s="48"/>
      <c r="D86" s="48"/>
      <c r="E86" s="7"/>
      <c r="F86" s="8"/>
      <c r="G86" s="9"/>
    </row>
    <row r="87" spans="1:7" ht="15">
      <c r="A87" s="49"/>
      <c r="B87" s="51"/>
      <c r="C87" s="48"/>
      <c r="D87" s="48"/>
      <c r="E87" s="7"/>
      <c r="F87" s="8"/>
      <c r="G87" s="9"/>
    </row>
    <row r="88" spans="1:7" ht="15">
      <c r="A88" s="49" t="s">
        <v>69</v>
      </c>
      <c r="B88" s="59">
        <v>0</v>
      </c>
      <c r="C88" s="47"/>
      <c r="D88" s="48"/>
      <c r="E88" s="7"/>
      <c r="F88" s="25">
        <f>+G88*$I$4</f>
        <v>130226000</v>
      </c>
      <c r="G88" s="33">
        <v>3800</v>
      </c>
    </row>
    <row r="89" spans="1:7" ht="15">
      <c r="A89" s="49" t="s">
        <v>70</v>
      </c>
      <c r="B89" s="50"/>
      <c r="C89" s="48"/>
      <c r="D89" s="48"/>
      <c r="E89" s="7"/>
      <c r="F89" s="8"/>
      <c r="G89" s="9"/>
    </row>
    <row r="90" spans="1:7" ht="15">
      <c r="A90" s="49" t="s">
        <v>71</v>
      </c>
      <c r="B90" s="50"/>
      <c r="C90" s="48"/>
      <c r="D90" s="48"/>
      <c r="E90" s="7"/>
      <c r="F90" s="8"/>
      <c r="G90" s="9"/>
    </row>
    <row r="91" spans="1:7" ht="15">
      <c r="A91" s="49" t="s">
        <v>72</v>
      </c>
      <c r="B91" s="50"/>
      <c r="C91" s="48"/>
      <c r="D91" s="48"/>
      <c r="F91" s="8"/>
      <c r="G91" s="9"/>
    </row>
    <row r="92" spans="1:7" ht="15">
      <c r="A92" s="49" t="s">
        <v>73</v>
      </c>
      <c r="B92" s="50"/>
      <c r="C92" s="48"/>
      <c r="D92" s="48"/>
      <c r="F92" s="8"/>
      <c r="G92" s="9"/>
    </row>
    <row r="93" spans="1:7" ht="15">
      <c r="A93" s="49" t="s">
        <v>74</v>
      </c>
      <c r="B93" s="50"/>
      <c r="C93" s="48"/>
      <c r="D93" s="48"/>
      <c r="F93" s="8"/>
      <c r="G93" s="9"/>
    </row>
    <row r="94" spans="1:7" ht="15">
      <c r="A94" s="49"/>
      <c r="B94" s="50"/>
      <c r="C94" s="48"/>
      <c r="D94" s="68"/>
      <c r="F94" s="8"/>
      <c r="G94" s="9"/>
    </row>
    <row r="95" spans="1:7" ht="45">
      <c r="A95" s="69" t="s">
        <v>75</v>
      </c>
      <c r="B95" s="50"/>
      <c r="C95" s="48"/>
      <c r="D95" s="56">
        <v>0</v>
      </c>
      <c r="E95" s="13"/>
      <c r="F95" s="8"/>
      <c r="G95" s="9"/>
    </row>
    <row r="96" spans="1:7" ht="14.25" customHeight="1">
      <c r="A96" s="49"/>
      <c r="B96" s="50"/>
      <c r="C96" s="48"/>
      <c r="D96" s="48"/>
      <c r="F96" s="8"/>
      <c r="G96" s="9"/>
    </row>
    <row r="97" spans="1:7" ht="15">
      <c r="A97" s="45" t="s">
        <v>76</v>
      </c>
      <c r="B97" s="50"/>
      <c r="C97" s="48"/>
      <c r="D97" s="48"/>
      <c r="F97" s="8"/>
      <c r="G97" s="9"/>
    </row>
    <row r="98" spans="1:7" ht="15">
      <c r="A98" s="49"/>
      <c r="B98" s="50"/>
      <c r="C98" s="48"/>
      <c r="D98" s="48"/>
      <c r="F98" s="8"/>
      <c r="G98" s="9"/>
    </row>
    <row r="99" spans="1:14" ht="15">
      <c r="A99" s="49" t="s">
        <v>182</v>
      </c>
      <c r="B99" s="50"/>
      <c r="C99" s="48"/>
      <c r="D99" s="56">
        <v>0</v>
      </c>
      <c r="E99" s="13"/>
      <c r="F99" s="8"/>
      <c r="G99" s="9"/>
      <c r="H99" s="70" t="s">
        <v>77</v>
      </c>
      <c r="I99" s="70"/>
      <c r="J99" s="70"/>
      <c r="K99" s="70"/>
      <c r="L99" s="70"/>
      <c r="M99" s="70"/>
      <c r="N99" s="70"/>
    </row>
    <row r="100" spans="1:14" ht="15">
      <c r="A100" s="49" t="s">
        <v>78</v>
      </c>
      <c r="B100" s="50"/>
      <c r="C100" s="48"/>
      <c r="D100" s="56">
        <v>0</v>
      </c>
      <c r="E100" s="13"/>
      <c r="F100" s="8"/>
      <c r="G100" s="9"/>
      <c r="H100" s="70" t="s">
        <v>79</v>
      </c>
      <c r="I100" s="70"/>
      <c r="J100" s="70"/>
      <c r="K100" s="70"/>
      <c r="L100" s="70"/>
      <c r="M100" s="70"/>
      <c r="N100" s="70"/>
    </row>
    <row r="101" spans="1:14" ht="15">
      <c r="A101" s="49" t="s">
        <v>80</v>
      </c>
      <c r="B101" s="50"/>
      <c r="C101" s="71"/>
      <c r="D101" s="72">
        <v>0</v>
      </c>
      <c r="E101" s="13"/>
      <c r="F101" s="8"/>
      <c r="G101" s="9"/>
      <c r="H101" s="70" t="s">
        <v>81</v>
      </c>
      <c r="I101" s="70"/>
      <c r="J101" s="70"/>
      <c r="K101" s="70"/>
      <c r="L101" s="70"/>
      <c r="M101" s="70"/>
      <c r="N101" s="70"/>
    </row>
    <row r="102" spans="1:7" ht="45">
      <c r="A102" s="69" t="s">
        <v>82</v>
      </c>
      <c r="B102" s="50"/>
      <c r="C102" s="48"/>
      <c r="D102" s="56">
        <v>0</v>
      </c>
      <c r="E102" s="13"/>
      <c r="F102" s="25">
        <f>+G102*$I$4</f>
        <v>11994500</v>
      </c>
      <c r="G102" s="9">
        <v>350</v>
      </c>
    </row>
    <row r="103" spans="1:22" ht="45">
      <c r="A103" s="69" t="s">
        <v>83</v>
      </c>
      <c r="B103" s="50"/>
      <c r="C103" s="48"/>
      <c r="D103" s="56">
        <v>0</v>
      </c>
      <c r="E103" s="13"/>
      <c r="F103" s="8"/>
      <c r="G103" s="9"/>
      <c r="H103" s="104" t="s">
        <v>183</v>
      </c>
      <c r="I103" s="104"/>
      <c r="J103" s="104"/>
      <c r="K103" s="104"/>
      <c r="L103" s="104"/>
      <c r="M103" s="104"/>
      <c r="N103" s="104"/>
      <c r="O103" s="105"/>
      <c r="P103" s="105"/>
      <c r="Q103" s="105"/>
      <c r="R103" s="105"/>
      <c r="S103" s="105"/>
      <c r="T103" s="105"/>
      <c r="U103" s="105"/>
      <c r="V103" s="105"/>
    </row>
    <row r="104" spans="1:14" ht="45">
      <c r="A104" s="69" t="s">
        <v>84</v>
      </c>
      <c r="B104" s="50"/>
      <c r="C104" s="48"/>
      <c r="D104" s="56">
        <v>0</v>
      </c>
      <c r="F104" s="8"/>
      <c r="G104" s="9"/>
      <c r="H104" s="58"/>
      <c r="I104" s="58"/>
      <c r="J104" s="58"/>
      <c r="K104" s="58"/>
      <c r="L104" s="58"/>
      <c r="M104" s="58"/>
      <c r="N104" s="58"/>
    </row>
    <row r="105" spans="1:7" ht="30">
      <c r="A105" s="69" t="s">
        <v>85</v>
      </c>
      <c r="B105" s="50"/>
      <c r="C105" s="48"/>
      <c r="D105" s="56">
        <v>0</v>
      </c>
      <c r="F105" s="8"/>
      <c r="G105" s="9"/>
    </row>
    <row r="106" spans="1:7" ht="15">
      <c r="A106" s="69"/>
      <c r="B106" s="50"/>
      <c r="C106" s="48"/>
      <c r="D106" s="48"/>
      <c r="F106" s="8"/>
      <c r="G106" s="9"/>
    </row>
    <row r="107" spans="1:7" ht="15">
      <c r="A107" s="73" t="s">
        <v>86</v>
      </c>
      <c r="B107" s="50"/>
      <c r="C107" s="48"/>
      <c r="D107" s="56">
        <v>0</v>
      </c>
      <c r="F107" s="8"/>
      <c r="G107" s="9"/>
    </row>
    <row r="108" spans="1:7" ht="15">
      <c r="A108" s="69"/>
      <c r="B108" s="50"/>
      <c r="C108" s="48"/>
      <c r="D108" s="48"/>
      <c r="F108" s="8"/>
      <c r="G108" s="9"/>
    </row>
    <row r="109" spans="1:14" ht="27.75" customHeight="1">
      <c r="A109" s="69" t="s">
        <v>87</v>
      </c>
      <c r="B109" s="50"/>
      <c r="C109" s="48"/>
      <c r="D109" s="48"/>
      <c r="F109" s="8"/>
      <c r="G109" s="9"/>
      <c r="H109" s="136" t="s">
        <v>88</v>
      </c>
      <c r="I109" s="136"/>
      <c r="J109" s="136"/>
      <c r="K109" s="136"/>
      <c r="L109" s="136"/>
      <c r="M109" s="136"/>
      <c r="N109" s="136"/>
    </row>
    <row r="110" spans="1:7" ht="19.5" customHeight="1">
      <c r="A110" s="74"/>
      <c r="B110" s="75"/>
      <c r="C110" s="48"/>
      <c r="D110" s="48"/>
      <c r="F110" s="8"/>
      <c r="G110" s="9"/>
    </row>
    <row r="111" spans="1:7" ht="15">
      <c r="A111" s="43" t="s">
        <v>89</v>
      </c>
      <c r="C111" s="48"/>
      <c r="D111" s="48">
        <f>IF(((E53-E55-E75)*0.25)&gt;F111,F111,((E53-E55-E75)*0.25))</f>
        <v>0</v>
      </c>
      <c r="E111" s="3">
        <f>IF(D111&gt;0,D111,0)</f>
        <v>0</v>
      </c>
      <c r="F111" s="23">
        <f>+G111*$I$4</f>
        <v>98697600</v>
      </c>
      <c r="G111" s="33">
        <v>2880</v>
      </c>
    </row>
    <row r="112" spans="3:7" ht="15">
      <c r="C112" s="48"/>
      <c r="D112" s="48"/>
      <c r="E112" s="7"/>
      <c r="F112" s="8"/>
      <c r="G112" s="9"/>
    </row>
    <row r="113" spans="1:7" ht="60">
      <c r="A113" s="69" t="s">
        <v>184</v>
      </c>
      <c r="B113" s="49"/>
      <c r="C113" s="48"/>
      <c r="D113" s="48"/>
      <c r="E113" s="7"/>
      <c r="F113" s="8"/>
      <c r="G113" s="9"/>
    </row>
    <row r="114" spans="1:7" ht="15">
      <c r="A114" s="69"/>
      <c r="B114" s="49"/>
      <c r="C114" s="48"/>
      <c r="D114" s="48"/>
      <c r="E114" s="7"/>
      <c r="F114" s="8"/>
      <c r="G114" s="9"/>
    </row>
    <row r="115" spans="1:7" ht="60">
      <c r="A115" s="69" t="s">
        <v>90</v>
      </c>
      <c r="B115" s="49"/>
      <c r="C115" s="48"/>
      <c r="D115" s="48"/>
      <c r="E115" s="7"/>
      <c r="F115" s="8"/>
      <c r="G115" s="9"/>
    </row>
    <row r="116" spans="1:7" ht="15">
      <c r="A116" s="37"/>
      <c r="E116" s="7"/>
      <c r="F116" s="8"/>
      <c r="G116" s="9"/>
    </row>
    <row r="117" spans="1:7" ht="15">
      <c r="A117" s="76" t="s">
        <v>91</v>
      </c>
      <c r="E117" s="7">
        <f>+E55+E75+E111</f>
        <v>0</v>
      </c>
      <c r="F117" s="8"/>
      <c r="G117" s="9"/>
    </row>
    <row r="118" spans="1:7" ht="15">
      <c r="A118" s="37"/>
      <c r="E118" s="7"/>
      <c r="F118" s="8"/>
      <c r="G118" s="9"/>
    </row>
    <row r="119" spans="1:7" ht="18.75">
      <c r="A119" s="77" t="s">
        <v>92</v>
      </c>
      <c r="B119" s="41"/>
      <c r="C119" s="103"/>
      <c r="D119" s="103"/>
      <c r="E119" s="78">
        <f>IF(E117&gt;E129,E129,E117)</f>
        <v>0</v>
      </c>
      <c r="F119" s="8"/>
      <c r="G119" s="9"/>
    </row>
    <row r="120" spans="1:7" ht="15">
      <c r="A120" s="37"/>
      <c r="C120" s="58"/>
      <c r="D120" s="58"/>
      <c r="E120" s="7"/>
      <c r="F120" s="8"/>
      <c r="G120" s="9"/>
    </row>
    <row r="121" spans="1:7" ht="18.75">
      <c r="A121" s="77" t="s">
        <v>93</v>
      </c>
      <c r="B121" s="79"/>
      <c r="C121" s="58"/>
      <c r="D121" s="58"/>
      <c r="E121" s="80">
        <f>IF(E119&gt;F129,F129,E119)</f>
        <v>0</v>
      </c>
      <c r="F121" s="8"/>
      <c r="G121" s="9"/>
    </row>
    <row r="122" spans="1:7" ht="15">
      <c r="A122" s="37"/>
      <c r="C122" s="58"/>
      <c r="D122" s="58"/>
      <c r="E122" s="7"/>
      <c r="F122" s="8"/>
      <c r="G122" s="9"/>
    </row>
    <row r="123" spans="1:7" ht="18.75">
      <c r="A123" s="41" t="s">
        <v>94</v>
      </c>
      <c r="B123" s="41"/>
      <c r="C123" s="103"/>
      <c r="D123" s="103"/>
      <c r="E123" s="42">
        <f>+E53-E121</f>
        <v>0</v>
      </c>
      <c r="F123" s="8"/>
      <c r="G123" s="9"/>
    </row>
    <row r="124" spans="6:7" ht="15">
      <c r="F124" s="8"/>
      <c r="G124" s="9"/>
    </row>
    <row r="125" spans="1:7" ht="15">
      <c r="A125" s="81" t="s">
        <v>95</v>
      </c>
      <c r="F125" s="8"/>
      <c r="G125" s="9"/>
    </row>
    <row r="126" spans="6:7" ht="15">
      <c r="F126" s="8"/>
      <c r="G126" s="9"/>
    </row>
    <row r="127" spans="1:7" ht="45">
      <c r="A127" s="37" t="s">
        <v>96</v>
      </c>
      <c r="F127" s="8"/>
      <c r="G127" s="9"/>
    </row>
    <row r="128" spans="6:7" ht="15">
      <c r="F128" s="8"/>
      <c r="G128" s="9"/>
    </row>
    <row r="129" spans="1:7" ht="45">
      <c r="A129" s="37" t="s">
        <v>97</v>
      </c>
      <c r="E129" s="82">
        <f>+E53*0.4</f>
        <v>0</v>
      </c>
      <c r="F129" s="25">
        <f>+G129*$I$4</f>
        <v>172720800</v>
      </c>
      <c r="G129" s="9">
        <v>5040</v>
      </c>
    </row>
    <row r="130" spans="6:7" ht="15">
      <c r="F130" s="8"/>
      <c r="G130" s="9"/>
    </row>
    <row r="131" spans="1:7" ht="60">
      <c r="A131" s="37" t="s">
        <v>98</v>
      </c>
      <c r="F131" s="8"/>
      <c r="G131" s="9"/>
    </row>
    <row r="133" ht="18.75">
      <c r="A133" s="83" t="s">
        <v>99</v>
      </c>
    </row>
    <row r="135" spans="1:6" ht="15">
      <c r="A135" s="84" t="s">
        <v>100</v>
      </c>
      <c r="E135" s="85">
        <f>+F135*$I$4</f>
        <v>6991080</v>
      </c>
      <c r="F135">
        <v>204</v>
      </c>
    </row>
    <row r="137" ht="15">
      <c r="A137" t="s">
        <v>101</v>
      </c>
    </row>
    <row r="138" ht="15">
      <c r="A138" t="s">
        <v>102</v>
      </c>
    </row>
    <row r="140" ht="15">
      <c r="A140" s="58" t="s">
        <v>103</v>
      </c>
    </row>
    <row r="142" ht="15">
      <c r="A142" s="58" t="s">
        <v>104</v>
      </c>
    </row>
    <row r="143" ht="15">
      <c r="A143" s="58" t="s">
        <v>105</v>
      </c>
    </row>
    <row r="144" ht="15">
      <c r="A144" s="58" t="s">
        <v>106</v>
      </c>
    </row>
    <row r="146" ht="15">
      <c r="A146" s="86" t="s">
        <v>107</v>
      </c>
    </row>
    <row r="148" ht="15">
      <c r="A148" s="70" t="s">
        <v>108</v>
      </c>
    </row>
    <row r="149" ht="24">
      <c r="A149" s="87" t="s">
        <v>109</v>
      </c>
    </row>
    <row r="151" ht="15">
      <c r="A151" s="88" t="s">
        <v>110</v>
      </c>
    </row>
    <row r="153" ht="48">
      <c r="A153" s="88" t="s">
        <v>111</v>
      </c>
    </row>
    <row r="155" ht="24">
      <c r="A155" s="88" t="s">
        <v>112</v>
      </c>
    </row>
    <row r="157" ht="48">
      <c r="A157" s="88" t="s">
        <v>113</v>
      </c>
    </row>
    <row r="159" ht="48">
      <c r="A159" s="88" t="s">
        <v>114</v>
      </c>
    </row>
    <row r="161" ht="15">
      <c r="A161" s="86" t="s">
        <v>115</v>
      </c>
    </row>
    <row r="163" spans="3:6" ht="15">
      <c r="C163" s="137" t="s">
        <v>116</v>
      </c>
      <c r="D163" s="137"/>
      <c r="E163" s="137"/>
      <c r="F163" s="137"/>
    </row>
    <row r="164" spans="1:7" ht="60">
      <c r="A164" s="89" t="s">
        <v>117</v>
      </c>
      <c r="B164" s="89" t="s">
        <v>118</v>
      </c>
      <c r="C164" s="90" t="s">
        <v>119</v>
      </c>
      <c r="D164" s="90"/>
      <c r="E164" s="90" t="s">
        <v>120</v>
      </c>
      <c r="F164" s="90" t="s">
        <v>118</v>
      </c>
      <c r="G164" s="91"/>
    </row>
    <row r="165" spans="1:7" ht="15">
      <c r="A165" s="92" t="s">
        <v>121</v>
      </c>
      <c r="B165" s="93">
        <v>0.9</v>
      </c>
      <c r="C165" s="11">
        <f>+($I$4*350)+1</f>
        <v>11994501</v>
      </c>
      <c r="D165" s="11"/>
      <c r="E165" s="11">
        <f>+$I$4*410</f>
        <v>14050700</v>
      </c>
      <c r="F165" s="94">
        <v>0.9</v>
      </c>
      <c r="G165" s="95"/>
    </row>
    <row r="166" spans="1:7" ht="15">
      <c r="A166" s="92" t="s">
        <v>122</v>
      </c>
      <c r="B166" s="93">
        <v>0.8</v>
      </c>
      <c r="C166" s="11">
        <f>+E165+1</f>
        <v>14050701</v>
      </c>
      <c r="D166" s="11"/>
      <c r="E166" s="11">
        <f>+$I$4*470</f>
        <v>16106900</v>
      </c>
      <c r="F166" s="94">
        <v>0.8</v>
      </c>
      <c r="G166" s="95"/>
    </row>
    <row r="167" spans="1:7" ht="15">
      <c r="A167" s="92" t="s">
        <v>123</v>
      </c>
      <c r="B167" s="93">
        <v>0.6</v>
      </c>
      <c r="C167" s="11">
        <f>+E166+1</f>
        <v>16106901</v>
      </c>
      <c r="D167" s="11"/>
      <c r="E167" s="11">
        <f>+$I$4*530</f>
        <v>18163100</v>
      </c>
      <c r="F167" s="94">
        <v>0.6</v>
      </c>
      <c r="G167" s="95"/>
    </row>
    <row r="168" spans="1:7" ht="15">
      <c r="A168" s="92" t="s">
        <v>124</v>
      </c>
      <c r="B168" s="93">
        <v>0.4</v>
      </c>
      <c r="C168" s="11">
        <f>+E167+1</f>
        <v>18163101</v>
      </c>
      <c r="D168" s="11"/>
      <c r="E168" s="11">
        <f>+$I$4*590</f>
        <v>20219300</v>
      </c>
      <c r="F168" s="94">
        <v>0.4</v>
      </c>
      <c r="G168" s="95"/>
    </row>
    <row r="169" spans="1:7" ht="15">
      <c r="A169" s="92" t="s">
        <v>125</v>
      </c>
      <c r="B169" s="93">
        <v>0.2</v>
      </c>
      <c r="C169" s="11">
        <f>+E168+1</f>
        <v>20219301</v>
      </c>
      <c r="D169" s="11"/>
      <c r="E169" s="11">
        <f>+$I$4*650</f>
        <v>22275500</v>
      </c>
      <c r="F169" s="94">
        <v>0.2</v>
      </c>
      <c r="G169" s="95"/>
    </row>
    <row r="170" spans="1:7" ht="15">
      <c r="A170" s="92" t="s">
        <v>126</v>
      </c>
      <c r="B170" s="93">
        <v>0</v>
      </c>
      <c r="C170" s="11">
        <f>+E169+1</f>
        <v>22275501</v>
      </c>
      <c r="D170" s="11"/>
      <c r="E170" s="11"/>
      <c r="F170" s="94">
        <v>0</v>
      </c>
      <c r="G170" s="95"/>
    </row>
    <row r="175" ht="15">
      <c r="B175" s="96"/>
    </row>
    <row r="176" ht="15">
      <c r="B176" s="96"/>
    </row>
    <row r="177" ht="15">
      <c r="B177" s="96"/>
    </row>
    <row r="178" ht="15">
      <c r="B178" s="96"/>
    </row>
    <row r="179" ht="15">
      <c r="B179" s="96"/>
    </row>
    <row r="180" ht="15">
      <c r="B180" s="96"/>
    </row>
    <row r="181" ht="15">
      <c r="B181" s="96"/>
    </row>
    <row r="182" ht="15">
      <c r="B182" s="96"/>
    </row>
    <row r="183" ht="15">
      <c r="B183" s="96"/>
    </row>
    <row r="184" ht="15">
      <c r="B184" s="96"/>
    </row>
    <row r="185" ht="15">
      <c r="B185" s="96"/>
    </row>
    <row r="186" ht="15">
      <c r="B186" s="96"/>
    </row>
    <row r="187" ht="15">
      <c r="B187" s="96"/>
    </row>
    <row r="188" ht="15">
      <c r="B188" s="96"/>
    </row>
    <row r="189" ht="15">
      <c r="B189" s="96"/>
    </row>
    <row r="190" ht="15">
      <c r="B190" s="96"/>
    </row>
    <row r="191" ht="15">
      <c r="B191" s="96"/>
    </row>
    <row r="192" ht="15">
      <c r="B192" s="96"/>
    </row>
    <row r="193" ht="15">
      <c r="B193" s="96"/>
    </row>
    <row r="194" ht="15">
      <c r="B194" s="96"/>
    </row>
    <row r="195" ht="15">
      <c r="B195" s="96"/>
    </row>
    <row r="196" ht="15">
      <c r="B196" s="96"/>
    </row>
    <row r="197" ht="15">
      <c r="B197" s="96"/>
    </row>
    <row r="198" ht="15">
      <c r="B198" s="96"/>
    </row>
    <row r="199" ht="15">
      <c r="B199" s="96"/>
    </row>
    <row r="200" ht="15">
      <c r="B200" s="96"/>
    </row>
    <row r="201" ht="15">
      <c r="B201" s="96"/>
    </row>
    <row r="202" ht="15">
      <c r="B202" s="96"/>
    </row>
    <row r="203" ht="15">
      <c r="B203" s="96"/>
    </row>
    <row r="204" ht="15">
      <c r="B204" s="96"/>
    </row>
    <row r="205" ht="15">
      <c r="B205" s="96"/>
    </row>
    <row r="206" ht="15">
      <c r="B206" s="96"/>
    </row>
    <row r="207" ht="15">
      <c r="B207" s="96"/>
    </row>
    <row r="208" ht="15">
      <c r="B208" s="96"/>
    </row>
    <row r="209" ht="15">
      <c r="B209" s="96"/>
    </row>
    <row r="210" ht="15">
      <c r="B210" s="96"/>
    </row>
    <row r="211" ht="15">
      <c r="B211" s="96"/>
    </row>
    <row r="212" ht="15">
      <c r="B212" s="96"/>
    </row>
    <row r="213" ht="15">
      <c r="B213" s="96"/>
    </row>
    <row r="214" ht="15">
      <c r="B214" s="96"/>
    </row>
    <row r="215" ht="15">
      <c r="B215" s="96"/>
    </row>
    <row r="216" ht="15">
      <c r="B216" s="96"/>
    </row>
    <row r="217" ht="15">
      <c r="B217" s="96"/>
    </row>
    <row r="218" ht="15">
      <c r="B218" s="96"/>
    </row>
    <row r="219" ht="15">
      <c r="B219" s="96"/>
    </row>
    <row r="220" ht="15">
      <c r="B220" s="96"/>
    </row>
    <row r="221" ht="15">
      <c r="B221" s="96"/>
    </row>
    <row r="222" ht="15">
      <c r="B222" s="96"/>
    </row>
    <row r="223" ht="15">
      <c r="B223" s="96"/>
    </row>
    <row r="224" ht="15">
      <c r="B224" s="96"/>
    </row>
    <row r="225" ht="15">
      <c r="B225" s="96"/>
    </row>
    <row r="226" ht="15">
      <c r="B226" s="96"/>
    </row>
    <row r="227" ht="15">
      <c r="B227" s="96"/>
    </row>
    <row r="228" ht="15">
      <c r="B228" s="96"/>
    </row>
    <row r="229" ht="15">
      <c r="B229" s="96"/>
    </row>
    <row r="230" ht="15">
      <c r="B230" s="96"/>
    </row>
    <row r="231" ht="15">
      <c r="B231" s="96"/>
    </row>
    <row r="232" ht="15">
      <c r="B232" s="96"/>
    </row>
    <row r="233" ht="15">
      <c r="B233" s="96"/>
    </row>
    <row r="234" ht="15">
      <c r="B234" s="96"/>
    </row>
    <row r="235" ht="15">
      <c r="B235" s="96"/>
    </row>
    <row r="236" ht="15">
      <c r="B236" s="96"/>
    </row>
    <row r="237" ht="15">
      <c r="B237" s="96"/>
    </row>
    <row r="238" ht="15">
      <c r="B238" s="96"/>
    </row>
    <row r="239" ht="15">
      <c r="B239" s="96"/>
    </row>
    <row r="240" ht="15">
      <c r="B240" s="96"/>
    </row>
    <row r="241" ht="15">
      <c r="B241" s="96"/>
    </row>
    <row r="242" ht="15">
      <c r="B242" s="96"/>
    </row>
    <row r="243" ht="15">
      <c r="B243" s="96"/>
    </row>
    <row r="244" ht="15">
      <c r="B244" s="96"/>
    </row>
    <row r="245" ht="15">
      <c r="B245" s="96"/>
    </row>
    <row r="246" ht="15">
      <c r="B246" s="96"/>
    </row>
    <row r="247" ht="15">
      <c r="B247" s="96"/>
    </row>
    <row r="248" ht="15">
      <c r="B248" s="96"/>
    </row>
    <row r="249" ht="15">
      <c r="B249" s="96"/>
    </row>
    <row r="250" ht="15">
      <c r="B250" s="96"/>
    </row>
    <row r="251" ht="15">
      <c r="B251" s="96"/>
    </row>
    <row r="252" ht="15">
      <c r="B252" s="96"/>
    </row>
    <row r="253" ht="15">
      <c r="B253" s="96"/>
    </row>
    <row r="254" ht="15">
      <c r="B254" s="96"/>
    </row>
    <row r="255" ht="15">
      <c r="B255" s="96"/>
    </row>
    <row r="256" ht="15">
      <c r="B256" s="96"/>
    </row>
    <row r="257" ht="15">
      <c r="B257" s="96"/>
    </row>
    <row r="258" ht="15">
      <c r="B258" s="96"/>
    </row>
    <row r="259" ht="15">
      <c r="B259" s="96"/>
    </row>
    <row r="260" ht="15">
      <c r="B260" s="96"/>
    </row>
    <row r="261" ht="15">
      <c r="B261" s="96"/>
    </row>
    <row r="262" ht="15">
      <c r="B262" s="96"/>
    </row>
    <row r="263" ht="15">
      <c r="B263" s="96"/>
    </row>
    <row r="264" ht="15">
      <c r="B264" s="96"/>
    </row>
    <row r="265" ht="15">
      <c r="B265" s="96"/>
    </row>
    <row r="266" ht="15">
      <c r="B266" s="96"/>
    </row>
    <row r="267" ht="15">
      <c r="B267" s="96"/>
    </row>
    <row r="268" ht="15">
      <c r="B268" s="96"/>
    </row>
    <row r="269" ht="15">
      <c r="B269" s="96"/>
    </row>
    <row r="270" ht="15">
      <c r="B270" s="96"/>
    </row>
    <row r="271" ht="15">
      <c r="B271" s="96"/>
    </row>
    <row r="272" ht="15">
      <c r="B272" s="96"/>
    </row>
    <row r="273" ht="15">
      <c r="B273" s="96"/>
    </row>
    <row r="274" ht="15">
      <c r="B274" s="96"/>
    </row>
    <row r="275" ht="15">
      <c r="B275" s="96"/>
    </row>
    <row r="276" ht="15">
      <c r="B276" s="96"/>
    </row>
    <row r="277" ht="15">
      <c r="B277" s="96"/>
    </row>
    <row r="278" ht="15">
      <c r="B278" s="96"/>
    </row>
    <row r="279" ht="15">
      <c r="B279" s="96"/>
    </row>
    <row r="280" ht="15">
      <c r="B280" s="96"/>
    </row>
    <row r="281" ht="15">
      <c r="B281" s="96"/>
    </row>
    <row r="282" ht="15">
      <c r="B282" s="96"/>
    </row>
    <row r="283" ht="15">
      <c r="B283" s="96"/>
    </row>
    <row r="284" ht="15">
      <c r="B284" s="96"/>
    </row>
    <row r="285" ht="15">
      <c r="B285" s="96"/>
    </row>
    <row r="286" ht="15">
      <c r="B286" s="96"/>
    </row>
    <row r="287" ht="15">
      <c r="B287" s="96"/>
    </row>
    <row r="288" ht="15">
      <c r="B288" s="96"/>
    </row>
    <row r="289" ht="15">
      <c r="B289" s="96"/>
    </row>
    <row r="290" ht="15">
      <c r="B290" s="96"/>
    </row>
    <row r="291" ht="15">
      <c r="B291" s="96"/>
    </row>
    <row r="292" ht="15">
      <c r="B292" s="96"/>
    </row>
    <row r="293" ht="15">
      <c r="B293" s="96"/>
    </row>
    <row r="294" ht="15">
      <c r="B294" s="96"/>
    </row>
    <row r="295" ht="15">
      <c r="B295" s="96"/>
    </row>
    <row r="296" ht="15">
      <c r="B296" s="96"/>
    </row>
    <row r="297" ht="15">
      <c r="B297" s="96"/>
    </row>
    <row r="298" ht="15">
      <c r="B298" s="96"/>
    </row>
    <row r="299" ht="15">
      <c r="B299" s="96"/>
    </row>
    <row r="300" ht="15">
      <c r="B300" s="96"/>
    </row>
    <row r="301" ht="15">
      <c r="B301" s="96"/>
    </row>
    <row r="302" ht="15">
      <c r="B302" s="96"/>
    </row>
    <row r="303" ht="15">
      <c r="B303" s="96"/>
    </row>
    <row r="304" ht="15">
      <c r="B304" s="96"/>
    </row>
    <row r="305" ht="15">
      <c r="B305" s="96"/>
    </row>
    <row r="306" ht="15">
      <c r="B306" s="96"/>
    </row>
    <row r="307" ht="15">
      <c r="B307" s="96"/>
    </row>
    <row r="308" ht="15">
      <c r="B308" s="96"/>
    </row>
    <row r="309" ht="15">
      <c r="B309" s="96"/>
    </row>
    <row r="310" ht="15">
      <c r="B310" s="96"/>
    </row>
    <row r="311" ht="15">
      <c r="B311" s="96"/>
    </row>
    <row r="312" ht="15">
      <c r="B312" s="96"/>
    </row>
    <row r="313" ht="15">
      <c r="B313" s="96"/>
    </row>
    <row r="314" ht="15">
      <c r="B314" s="96"/>
    </row>
    <row r="315" ht="15">
      <c r="B315" s="96"/>
    </row>
    <row r="316" ht="15">
      <c r="B316" s="96"/>
    </row>
    <row r="317" ht="15">
      <c r="B317" s="96"/>
    </row>
    <row r="318" ht="15">
      <c r="B318" s="96"/>
    </row>
    <row r="319" ht="15">
      <c r="B319" s="96"/>
    </row>
    <row r="320" ht="15">
      <c r="B320" s="96"/>
    </row>
    <row r="321" ht="15">
      <c r="B321" s="96"/>
    </row>
    <row r="322" ht="15">
      <c r="B322" s="96"/>
    </row>
    <row r="323" ht="15">
      <c r="B323" s="96"/>
    </row>
    <row r="324" ht="15">
      <c r="B324" s="96"/>
    </row>
    <row r="325" ht="15">
      <c r="B325" s="96"/>
    </row>
    <row r="326" ht="15">
      <c r="B326" s="96"/>
    </row>
    <row r="327" ht="15">
      <c r="B327" s="96"/>
    </row>
    <row r="328" ht="15">
      <c r="B328" s="96"/>
    </row>
    <row r="329" ht="15">
      <c r="B329" s="96"/>
    </row>
    <row r="330" ht="15">
      <c r="B330" s="96"/>
    </row>
    <row r="331" ht="15">
      <c r="B331" s="96"/>
    </row>
    <row r="332" ht="15">
      <c r="B332" s="96"/>
    </row>
    <row r="333" ht="15">
      <c r="B333" s="96"/>
    </row>
    <row r="334" ht="15">
      <c r="B334" s="96"/>
    </row>
    <row r="335" ht="15">
      <c r="B335" s="96"/>
    </row>
    <row r="336" ht="15">
      <c r="B336" s="96"/>
    </row>
    <row r="337" ht="15">
      <c r="B337" s="96"/>
    </row>
    <row r="338" ht="15">
      <c r="B338" s="96"/>
    </row>
    <row r="339" ht="15">
      <c r="B339" s="96"/>
    </row>
    <row r="340" ht="15">
      <c r="B340" s="96"/>
    </row>
    <row r="341" ht="15">
      <c r="B341" s="96"/>
    </row>
    <row r="342" ht="15">
      <c r="B342" s="96"/>
    </row>
    <row r="343" ht="15">
      <c r="B343" s="96"/>
    </row>
    <row r="344" ht="15">
      <c r="B344" s="96"/>
    </row>
    <row r="345" ht="15">
      <c r="B345" s="96"/>
    </row>
    <row r="346" ht="15">
      <c r="B346" s="96"/>
    </row>
    <row r="347" ht="15">
      <c r="B347" s="96"/>
    </row>
    <row r="348" ht="15">
      <c r="B348" s="96"/>
    </row>
    <row r="349" ht="15">
      <c r="B349" s="96"/>
    </row>
    <row r="350" ht="15">
      <c r="B350" s="96"/>
    </row>
    <row r="351" ht="15">
      <c r="B351" s="96"/>
    </row>
    <row r="352" ht="15">
      <c r="B352" s="96"/>
    </row>
    <row r="353" ht="15">
      <c r="B353" s="96"/>
    </row>
    <row r="354" ht="15">
      <c r="B354" s="96"/>
    </row>
    <row r="355" ht="15">
      <c r="B355" s="96"/>
    </row>
    <row r="356" ht="15">
      <c r="B356" s="96"/>
    </row>
    <row r="357" ht="15">
      <c r="B357" s="96"/>
    </row>
    <row r="358" ht="15">
      <c r="B358" s="96"/>
    </row>
    <row r="359" ht="15">
      <c r="B359" s="96"/>
    </row>
    <row r="360" ht="15">
      <c r="B360" s="96"/>
    </row>
    <row r="361" ht="15">
      <c r="B361" s="96"/>
    </row>
    <row r="362" ht="15">
      <c r="B362" s="96"/>
    </row>
    <row r="363" ht="15">
      <c r="B363" s="96"/>
    </row>
    <row r="364" ht="15">
      <c r="B364" s="96"/>
    </row>
    <row r="365" ht="15">
      <c r="B365" s="96"/>
    </row>
    <row r="366" ht="15">
      <c r="B366" s="96"/>
    </row>
    <row r="367" ht="15">
      <c r="B367" s="96"/>
    </row>
    <row r="368" ht="15">
      <c r="B368" s="96"/>
    </row>
    <row r="369" ht="15">
      <c r="B369" s="96"/>
    </row>
    <row r="370" ht="15">
      <c r="B370" s="96"/>
    </row>
    <row r="371" ht="15">
      <c r="B371" s="96"/>
    </row>
    <row r="372" ht="15">
      <c r="B372" s="96"/>
    </row>
    <row r="373" ht="15">
      <c r="B373" s="96"/>
    </row>
    <row r="374" ht="15">
      <c r="B374" s="96"/>
    </row>
    <row r="375" ht="15">
      <c r="B375" s="96"/>
    </row>
    <row r="376" ht="15">
      <c r="B376" s="96"/>
    </row>
    <row r="377" ht="15">
      <c r="B377" s="96"/>
    </row>
    <row r="378" ht="15">
      <c r="B378" s="96"/>
    </row>
    <row r="379" ht="15">
      <c r="B379" s="96"/>
    </row>
    <row r="380" ht="15">
      <c r="B380" s="96"/>
    </row>
    <row r="381" ht="15">
      <c r="B381" s="96"/>
    </row>
    <row r="382" ht="15">
      <c r="B382" s="96"/>
    </row>
    <row r="383" ht="15">
      <c r="B383" s="96"/>
    </row>
    <row r="384" ht="15">
      <c r="B384" s="96"/>
    </row>
    <row r="385" ht="15">
      <c r="B385" s="96"/>
    </row>
    <row r="386" ht="15">
      <c r="B386" s="96"/>
    </row>
    <row r="387" ht="15">
      <c r="B387" s="96"/>
    </row>
    <row r="388" ht="15">
      <c r="B388" s="96"/>
    </row>
    <row r="389" ht="15">
      <c r="B389" s="96"/>
    </row>
    <row r="390" ht="15">
      <c r="B390" s="96"/>
    </row>
    <row r="391" ht="15">
      <c r="B391" s="96"/>
    </row>
    <row r="392" ht="15">
      <c r="B392" s="96"/>
    </row>
    <row r="393" ht="15">
      <c r="B393" s="96"/>
    </row>
    <row r="394" ht="15">
      <c r="B394" s="96"/>
    </row>
    <row r="395" ht="15">
      <c r="B395" s="96"/>
    </row>
    <row r="396" ht="15">
      <c r="B396" s="96"/>
    </row>
    <row r="397" ht="15">
      <c r="B397" s="96"/>
    </row>
    <row r="398" ht="15">
      <c r="B398" s="96"/>
    </row>
    <row r="399" ht="15">
      <c r="B399" s="96"/>
    </row>
    <row r="400" ht="15">
      <c r="B400" s="96"/>
    </row>
    <row r="401" ht="15">
      <c r="B401" s="96"/>
    </row>
    <row r="402" ht="15">
      <c r="B402" s="96"/>
    </row>
    <row r="403" ht="15">
      <c r="B403" s="96"/>
    </row>
    <row r="404" ht="15">
      <c r="B404" s="96"/>
    </row>
    <row r="405" ht="15">
      <c r="B405" s="96"/>
    </row>
    <row r="406" ht="15">
      <c r="B406" s="96"/>
    </row>
    <row r="407" ht="15">
      <c r="B407" s="96"/>
    </row>
    <row r="408" ht="15">
      <c r="B408" s="96"/>
    </row>
    <row r="409" ht="15">
      <c r="B409" s="96"/>
    </row>
    <row r="410" ht="15">
      <c r="B410" s="96"/>
    </row>
    <row r="411" ht="15">
      <c r="B411" s="96"/>
    </row>
    <row r="412" ht="15">
      <c r="B412" s="96"/>
    </row>
    <row r="413" ht="15">
      <c r="B413" s="96"/>
    </row>
    <row r="414" ht="15">
      <c r="B414" s="96"/>
    </row>
    <row r="415" ht="15">
      <c r="B415" s="96"/>
    </row>
    <row r="416" ht="15">
      <c r="B416" s="96"/>
    </row>
    <row r="417" ht="15">
      <c r="B417" s="96"/>
    </row>
    <row r="418" ht="15">
      <c r="B418" s="96"/>
    </row>
    <row r="419" ht="15">
      <c r="B419" s="96"/>
    </row>
    <row r="420" ht="15">
      <c r="B420" s="96"/>
    </row>
    <row r="421" ht="15">
      <c r="B421" s="96"/>
    </row>
    <row r="422" ht="15">
      <c r="B422" s="96"/>
    </row>
    <row r="423" ht="15">
      <c r="B423" s="96"/>
    </row>
    <row r="424" ht="15">
      <c r="B424" s="96"/>
    </row>
    <row r="425" ht="15">
      <c r="B425" s="96"/>
    </row>
    <row r="426" ht="15">
      <c r="B426" s="96"/>
    </row>
    <row r="427" ht="15">
      <c r="B427" s="96"/>
    </row>
    <row r="428" ht="15">
      <c r="B428" s="96"/>
    </row>
    <row r="429" ht="15">
      <c r="B429" s="96"/>
    </row>
    <row r="430" ht="15">
      <c r="B430" s="96"/>
    </row>
    <row r="431" ht="15">
      <c r="B431" s="96"/>
    </row>
    <row r="432" ht="15">
      <c r="B432" s="96"/>
    </row>
    <row r="433" ht="15">
      <c r="B433" s="96"/>
    </row>
    <row r="434" ht="15">
      <c r="B434" s="96"/>
    </row>
    <row r="435" ht="15">
      <c r="B435" s="96"/>
    </row>
    <row r="436" ht="15">
      <c r="B436" s="96"/>
    </row>
    <row r="437" ht="15">
      <c r="B437" s="96"/>
    </row>
    <row r="438" ht="15">
      <c r="B438" s="96"/>
    </row>
    <row r="439" ht="15">
      <c r="B439" s="96"/>
    </row>
    <row r="440" ht="15">
      <c r="B440" s="96"/>
    </row>
    <row r="441" ht="15">
      <c r="B441" s="96"/>
    </row>
    <row r="442" ht="15">
      <c r="B442" s="96"/>
    </row>
    <row r="443" ht="15">
      <c r="B443" s="96"/>
    </row>
    <row r="444" ht="15">
      <c r="B444" s="96"/>
    </row>
    <row r="445" ht="15">
      <c r="B445" s="96"/>
    </row>
    <row r="446" ht="15">
      <c r="B446" s="96"/>
    </row>
    <row r="447" ht="15">
      <c r="B447" s="96"/>
    </row>
    <row r="448" ht="15">
      <c r="B448" s="96"/>
    </row>
    <row r="449" ht="15">
      <c r="B449" s="96"/>
    </row>
    <row r="450" ht="15">
      <c r="B450" s="96"/>
    </row>
    <row r="451" ht="15">
      <c r="B451" s="96"/>
    </row>
    <row r="452" ht="15">
      <c r="B452" s="96"/>
    </row>
    <row r="453" ht="15">
      <c r="B453" s="96"/>
    </row>
    <row r="454" ht="15">
      <c r="B454" s="96"/>
    </row>
    <row r="455" ht="15">
      <c r="B455" s="96"/>
    </row>
    <row r="456" ht="15">
      <c r="B456" s="96"/>
    </row>
    <row r="457" ht="15">
      <c r="B457" s="96"/>
    </row>
    <row r="458" ht="15">
      <c r="B458" s="96"/>
    </row>
    <row r="459" ht="15">
      <c r="B459" s="96"/>
    </row>
    <row r="460" ht="15">
      <c r="B460" s="96"/>
    </row>
    <row r="461" ht="15">
      <c r="B461" s="96"/>
    </row>
    <row r="462" ht="15">
      <c r="B462" s="96"/>
    </row>
    <row r="463" ht="15">
      <c r="B463" s="96"/>
    </row>
    <row r="464" ht="15">
      <c r="B464" s="96"/>
    </row>
    <row r="465" ht="15">
      <c r="B465" s="96"/>
    </row>
    <row r="466" ht="15">
      <c r="B466" s="96"/>
    </row>
    <row r="467" ht="15">
      <c r="B467" s="96"/>
    </row>
    <row r="468" ht="15">
      <c r="B468" s="96"/>
    </row>
    <row r="469" ht="15">
      <c r="B469" s="96"/>
    </row>
    <row r="470" ht="15">
      <c r="B470" s="96"/>
    </row>
    <row r="471" ht="15">
      <c r="B471" s="96"/>
    </row>
    <row r="472" ht="15">
      <c r="B472" s="96"/>
    </row>
    <row r="473" ht="15">
      <c r="B473" s="96"/>
    </row>
    <row r="474" ht="15">
      <c r="B474" s="96"/>
    </row>
    <row r="475" ht="15">
      <c r="B475" s="96"/>
    </row>
    <row r="476" ht="15">
      <c r="B476" s="96"/>
    </row>
    <row r="477" ht="15">
      <c r="B477" s="96"/>
    </row>
    <row r="478" ht="15">
      <c r="B478" s="96"/>
    </row>
    <row r="479" ht="15">
      <c r="B479" s="96"/>
    </row>
    <row r="480" ht="15">
      <c r="B480" s="96"/>
    </row>
    <row r="481" ht="15">
      <c r="B481" s="96"/>
    </row>
    <row r="482" ht="15">
      <c r="B482" s="96"/>
    </row>
    <row r="483" ht="15">
      <c r="B483" s="96"/>
    </row>
    <row r="484" ht="15">
      <c r="B484" s="96"/>
    </row>
    <row r="485" ht="15">
      <c r="B485" s="96"/>
    </row>
    <row r="486" ht="15">
      <c r="B486" s="96"/>
    </row>
    <row r="487" ht="15">
      <c r="B487" s="96"/>
    </row>
    <row r="488" ht="15">
      <c r="B488" s="96"/>
    </row>
    <row r="489" ht="15">
      <c r="B489" s="96"/>
    </row>
    <row r="490" ht="15">
      <c r="B490" s="96"/>
    </row>
    <row r="491" ht="15">
      <c r="B491" s="96"/>
    </row>
    <row r="492" ht="15">
      <c r="B492" s="96"/>
    </row>
    <row r="493" ht="15">
      <c r="B493" s="96"/>
    </row>
    <row r="494" ht="15">
      <c r="B494" s="96"/>
    </row>
    <row r="495" ht="15">
      <c r="B495" s="96"/>
    </row>
    <row r="496" ht="15">
      <c r="B496" s="96"/>
    </row>
    <row r="497" ht="15">
      <c r="B497" s="96"/>
    </row>
    <row r="498" ht="15">
      <c r="B498" s="96"/>
    </row>
    <row r="499" ht="15">
      <c r="B499" s="96"/>
    </row>
    <row r="500" ht="15">
      <c r="B500" s="96"/>
    </row>
    <row r="501" ht="15">
      <c r="B501" s="96"/>
    </row>
    <row r="502" ht="15">
      <c r="B502" s="96"/>
    </row>
    <row r="503" ht="15">
      <c r="B503" s="96"/>
    </row>
    <row r="504" ht="15">
      <c r="B504" s="96"/>
    </row>
    <row r="505" ht="15">
      <c r="B505" s="96"/>
    </row>
    <row r="506" ht="15">
      <c r="B506" s="96"/>
    </row>
    <row r="507" ht="15">
      <c r="B507" s="96"/>
    </row>
    <row r="508" ht="15">
      <c r="B508" s="96"/>
    </row>
    <row r="509" ht="15">
      <c r="B509" s="96"/>
    </row>
    <row r="510" ht="15">
      <c r="B510" s="96"/>
    </row>
    <row r="511" ht="15">
      <c r="B511" s="96"/>
    </row>
    <row r="512" ht="15">
      <c r="B512" s="96"/>
    </row>
    <row r="513" ht="15">
      <c r="B513" s="96"/>
    </row>
    <row r="514" ht="15">
      <c r="B514" s="96"/>
    </row>
    <row r="515" ht="15">
      <c r="B515" s="96"/>
    </row>
    <row r="516" ht="15">
      <c r="B516" s="96"/>
    </row>
    <row r="517" ht="15">
      <c r="B517" s="96"/>
    </row>
    <row r="518" ht="15">
      <c r="B518" s="96"/>
    </row>
    <row r="519" ht="15">
      <c r="B519" s="96"/>
    </row>
    <row r="520" ht="15">
      <c r="B520" s="96"/>
    </row>
    <row r="521" ht="15">
      <c r="B521" s="96"/>
    </row>
    <row r="522" ht="15">
      <c r="B522" s="96"/>
    </row>
    <row r="523" ht="15">
      <c r="B523" s="96"/>
    </row>
    <row r="524" ht="15">
      <c r="B524" s="96"/>
    </row>
    <row r="525" ht="15">
      <c r="B525" s="96"/>
    </row>
    <row r="526" ht="15">
      <c r="B526" s="96"/>
    </row>
    <row r="527" ht="15">
      <c r="B527" s="96"/>
    </row>
    <row r="528" ht="15">
      <c r="B528" s="96"/>
    </row>
    <row r="529" ht="15">
      <c r="B529" s="96"/>
    </row>
    <row r="530" ht="15">
      <c r="B530" s="96"/>
    </row>
    <row r="531" ht="15">
      <c r="B531" s="96"/>
    </row>
    <row r="532" ht="15">
      <c r="B532" s="96"/>
    </row>
    <row r="533" ht="15">
      <c r="B533" s="96"/>
    </row>
    <row r="534" ht="15">
      <c r="B534" s="96"/>
    </row>
    <row r="535" ht="15">
      <c r="B535" s="96"/>
    </row>
    <row r="536" ht="15">
      <c r="B536" s="96"/>
    </row>
    <row r="537" ht="15">
      <c r="B537" s="96"/>
    </row>
    <row r="538" ht="15">
      <c r="B538" s="96"/>
    </row>
    <row r="539" ht="15">
      <c r="B539" s="96"/>
    </row>
    <row r="540" ht="15">
      <c r="B540" s="96"/>
    </row>
    <row r="541" ht="15">
      <c r="B541" s="96"/>
    </row>
    <row r="542" ht="15">
      <c r="B542" s="96"/>
    </row>
    <row r="543" ht="15">
      <c r="B543" s="96"/>
    </row>
    <row r="544" ht="15">
      <c r="B544" s="96"/>
    </row>
    <row r="545" ht="15">
      <c r="B545" s="96"/>
    </row>
    <row r="546" ht="15">
      <c r="B546" s="96"/>
    </row>
    <row r="547" ht="15">
      <c r="B547" s="96"/>
    </row>
    <row r="548" ht="15">
      <c r="B548" s="96"/>
    </row>
    <row r="549" ht="15">
      <c r="B549" s="96"/>
    </row>
    <row r="550" ht="15">
      <c r="B550" s="96"/>
    </row>
    <row r="551" ht="15">
      <c r="B551" s="96"/>
    </row>
    <row r="552" ht="15">
      <c r="B552" s="96"/>
    </row>
    <row r="553" ht="15">
      <c r="B553" s="96"/>
    </row>
    <row r="554" ht="15">
      <c r="B554" s="96"/>
    </row>
    <row r="555" ht="15">
      <c r="B555" s="96"/>
    </row>
    <row r="556" ht="15">
      <c r="B556" s="96"/>
    </row>
    <row r="557" ht="15">
      <c r="B557" s="96"/>
    </row>
    <row r="558" ht="15">
      <c r="B558" s="96"/>
    </row>
    <row r="559" ht="15">
      <c r="B559" s="96"/>
    </row>
    <row r="560" ht="15">
      <c r="B560" s="96"/>
    </row>
    <row r="561" ht="15">
      <c r="B561" s="96"/>
    </row>
    <row r="562" ht="15">
      <c r="B562" s="96"/>
    </row>
    <row r="563" ht="15">
      <c r="B563" s="96"/>
    </row>
    <row r="564" ht="15">
      <c r="B564" s="96"/>
    </row>
    <row r="565" ht="15">
      <c r="B565" s="96"/>
    </row>
    <row r="566" ht="15">
      <c r="B566" s="96"/>
    </row>
    <row r="567" ht="15">
      <c r="B567" s="96"/>
    </row>
    <row r="568" ht="15">
      <c r="B568" s="96"/>
    </row>
    <row r="569" ht="15">
      <c r="B569" s="96"/>
    </row>
    <row r="570" ht="15">
      <c r="B570" s="96"/>
    </row>
    <row r="571" ht="15">
      <c r="B571" s="96"/>
    </row>
    <row r="572" ht="15">
      <c r="B572" s="96"/>
    </row>
    <row r="573" ht="15">
      <c r="B573" s="96"/>
    </row>
    <row r="574" ht="15">
      <c r="B574" s="96"/>
    </row>
    <row r="575" ht="15">
      <c r="B575" s="96"/>
    </row>
    <row r="576" ht="15">
      <c r="B576" s="96"/>
    </row>
    <row r="577" ht="15">
      <c r="B577" s="96"/>
    </row>
    <row r="578" ht="15">
      <c r="B578" s="96"/>
    </row>
    <row r="579" ht="15">
      <c r="B579" s="96"/>
    </row>
    <row r="580" ht="15">
      <c r="B580" s="96"/>
    </row>
    <row r="581" ht="15">
      <c r="B581" s="96"/>
    </row>
    <row r="582" ht="15">
      <c r="B582" s="96"/>
    </row>
    <row r="583" ht="15">
      <c r="B583" s="96"/>
    </row>
    <row r="584" ht="15">
      <c r="B584" s="96"/>
    </row>
    <row r="585" ht="15">
      <c r="B585" s="96"/>
    </row>
    <row r="586" ht="15">
      <c r="B586" s="96"/>
    </row>
    <row r="587" ht="15">
      <c r="B587" s="96"/>
    </row>
    <row r="588" ht="15">
      <c r="B588" s="96"/>
    </row>
    <row r="589" ht="15">
      <c r="B589" s="96"/>
    </row>
    <row r="590" ht="15">
      <c r="B590" s="96"/>
    </row>
    <row r="591" ht="15">
      <c r="B591" s="96"/>
    </row>
    <row r="592" ht="15">
      <c r="B592" s="96"/>
    </row>
    <row r="593" ht="15">
      <c r="B593" s="96"/>
    </row>
    <row r="594" ht="15">
      <c r="B594" s="96"/>
    </row>
    <row r="595" ht="15">
      <c r="B595" s="96"/>
    </row>
    <row r="596" ht="15">
      <c r="B596" s="96"/>
    </row>
    <row r="597" ht="15">
      <c r="B597" s="96"/>
    </row>
    <row r="598" ht="15">
      <c r="B598" s="96"/>
    </row>
    <row r="599" ht="15">
      <c r="B599" s="96"/>
    </row>
    <row r="600" ht="15">
      <c r="B600" s="96"/>
    </row>
    <row r="601" ht="15">
      <c r="B601" s="96"/>
    </row>
    <row r="602" ht="15">
      <c r="B602" s="96"/>
    </row>
    <row r="603" ht="15">
      <c r="B603" s="96"/>
    </row>
    <row r="604" ht="15">
      <c r="B604" s="96"/>
    </row>
    <row r="605" ht="15">
      <c r="B605" s="96"/>
    </row>
    <row r="606" ht="15">
      <c r="B606" s="96"/>
    </row>
    <row r="607" ht="15">
      <c r="B607" s="96"/>
    </row>
    <row r="608" ht="15">
      <c r="B608" s="96"/>
    </row>
    <row r="609" ht="15">
      <c r="B609" s="96"/>
    </row>
    <row r="610" ht="15">
      <c r="B610" s="96"/>
    </row>
    <row r="611" ht="15">
      <c r="B611" s="96"/>
    </row>
    <row r="612" ht="15">
      <c r="B612" s="96"/>
    </row>
    <row r="613" ht="15">
      <c r="B613" s="96"/>
    </row>
    <row r="614" ht="15">
      <c r="B614" s="96"/>
    </row>
    <row r="615" ht="15">
      <c r="B615" s="96"/>
    </row>
    <row r="616" ht="15">
      <c r="B616" s="96"/>
    </row>
    <row r="617" ht="15">
      <c r="B617" s="96"/>
    </row>
    <row r="618" ht="15">
      <c r="B618" s="96"/>
    </row>
    <row r="619" ht="15">
      <c r="B619" s="96"/>
    </row>
    <row r="620" ht="15">
      <c r="B620" s="96"/>
    </row>
    <row r="621" ht="15">
      <c r="B621" s="96"/>
    </row>
    <row r="622" ht="15">
      <c r="B622" s="96"/>
    </row>
    <row r="623" ht="15">
      <c r="B623" s="96"/>
    </row>
    <row r="624" ht="15">
      <c r="B624" s="96"/>
    </row>
    <row r="625" ht="15">
      <c r="B625" s="96"/>
    </row>
    <row r="626" ht="15">
      <c r="B626" s="96"/>
    </row>
    <row r="627" ht="15">
      <c r="B627" s="96"/>
    </row>
    <row r="628" ht="15">
      <c r="B628" s="96"/>
    </row>
    <row r="629" ht="15">
      <c r="B629" s="96"/>
    </row>
    <row r="630" ht="15">
      <c r="B630" s="96"/>
    </row>
    <row r="631" ht="15">
      <c r="B631" s="96"/>
    </row>
    <row r="632" ht="15">
      <c r="B632" s="96"/>
    </row>
    <row r="633" ht="15">
      <c r="B633" s="96"/>
    </row>
    <row r="634" ht="15">
      <c r="B634" s="96"/>
    </row>
    <row r="635" ht="15">
      <c r="B635" s="96"/>
    </row>
    <row r="636" ht="15">
      <c r="B636" s="96"/>
    </row>
    <row r="637" ht="15">
      <c r="B637" s="96"/>
    </row>
    <row r="638" ht="15">
      <c r="B638" s="96"/>
    </row>
    <row r="639" ht="15">
      <c r="B639" s="96"/>
    </row>
    <row r="640" ht="15">
      <c r="B640" s="96"/>
    </row>
    <row r="641" ht="15">
      <c r="B641" s="96"/>
    </row>
    <row r="642" ht="15">
      <c r="B642" s="96"/>
    </row>
    <row r="643" ht="15">
      <c r="B643" s="96"/>
    </row>
    <row r="644" ht="15">
      <c r="B644" s="96"/>
    </row>
    <row r="645" ht="15">
      <c r="B645" s="96"/>
    </row>
    <row r="646" ht="15">
      <c r="B646" s="96"/>
    </row>
    <row r="647" ht="15">
      <c r="B647" s="96"/>
    </row>
    <row r="648" ht="15">
      <c r="B648" s="96"/>
    </row>
    <row r="649" ht="15">
      <c r="B649" s="96"/>
    </row>
    <row r="650" ht="15">
      <c r="B650" s="96"/>
    </row>
    <row r="651" ht="15">
      <c r="B651" s="96"/>
    </row>
    <row r="652" ht="15">
      <c r="B652" s="96"/>
    </row>
    <row r="653" ht="15">
      <c r="B653" s="96"/>
    </row>
    <row r="654" ht="15">
      <c r="B654" s="96"/>
    </row>
    <row r="655" ht="15">
      <c r="B655" s="96"/>
    </row>
    <row r="656" ht="15">
      <c r="B656" s="96"/>
    </row>
    <row r="657" ht="15">
      <c r="B657" s="96"/>
    </row>
    <row r="658" ht="15">
      <c r="B658" s="96"/>
    </row>
    <row r="659" ht="15">
      <c r="B659" s="96"/>
    </row>
    <row r="660" ht="15">
      <c r="B660" s="96"/>
    </row>
    <row r="661" ht="15">
      <c r="B661" s="96"/>
    </row>
    <row r="662" ht="15">
      <c r="B662" s="96"/>
    </row>
    <row r="663" ht="15">
      <c r="B663" s="96"/>
    </row>
    <row r="664" ht="15">
      <c r="B664" s="96"/>
    </row>
    <row r="665" ht="15">
      <c r="B665" s="96"/>
    </row>
    <row r="666" ht="15">
      <c r="B666" s="96"/>
    </row>
    <row r="667" ht="15">
      <c r="B667" s="96"/>
    </row>
    <row r="668" ht="15">
      <c r="B668" s="96"/>
    </row>
    <row r="669" ht="15">
      <c r="B669" s="96"/>
    </row>
    <row r="670" ht="15">
      <c r="B670" s="96"/>
    </row>
    <row r="671" ht="15">
      <c r="B671" s="96"/>
    </row>
    <row r="672" ht="15">
      <c r="B672" s="96"/>
    </row>
    <row r="673" ht="15">
      <c r="B673" s="96"/>
    </row>
    <row r="674" ht="15">
      <c r="B674" s="96"/>
    </row>
    <row r="675" ht="15">
      <c r="B675" s="96"/>
    </row>
    <row r="676" ht="15">
      <c r="B676" s="96"/>
    </row>
    <row r="677" ht="15">
      <c r="B677" s="96"/>
    </row>
    <row r="678" ht="15">
      <c r="B678" s="96"/>
    </row>
    <row r="679" ht="15">
      <c r="B679" s="96"/>
    </row>
    <row r="680" ht="15">
      <c r="B680" s="96"/>
    </row>
    <row r="681" ht="15">
      <c r="B681" s="96"/>
    </row>
    <row r="682" ht="15">
      <c r="B682" s="96"/>
    </row>
    <row r="683" ht="15">
      <c r="B683" s="96"/>
    </row>
    <row r="684" ht="15">
      <c r="B684" s="96"/>
    </row>
    <row r="685" ht="15">
      <c r="B685" s="96"/>
    </row>
    <row r="686" ht="15">
      <c r="B686" s="96"/>
    </row>
    <row r="687" ht="15">
      <c r="B687" s="96"/>
    </row>
    <row r="688" ht="15">
      <c r="B688" s="96"/>
    </row>
    <row r="689" ht="15">
      <c r="B689" s="96"/>
    </row>
    <row r="690" ht="15">
      <c r="B690" s="96"/>
    </row>
    <row r="691" ht="15">
      <c r="B691" s="96"/>
    </row>
    <row r="692" ht="15">
      <c r="B692" s="96"/>
    </row>
    <row r="693" ht="15">
      <c r="B693" s="96"/>
    </row>
    <row r="694" ht="15">
      <c r="B694" s="96"/>
    </row>
    <row r="695" ht="15">
      <c r="B695" s="96"/>
    </row>
    <row r="696" ht="15">
      <c r="B696" s="96"/>
    </row>
    <row r="697" ht="15">
      <c r="B697" s="96"/>
    </row>
    <row r="698" ht="15">
      <c r="B698" s="96"/>
    </row>
    <row r="699" ht="15">
      <c r="B699" s="96"/>
    </row>
    <row r="700" ht="15">
      <c r="B700" s="96"/>
    </row>
    <row r="701" ht="15">
      <c r="B701" s="96"/>
    </row>
    <row r="702" ht="15">
      <c r="B702" s="96"/>
    </row>
    <row r="703" ht="15">
      <c r="B703" s="96"/>
    </row>
    <row r="704" ht="15">
      <c r="B704" s="96"/>
    </row>
    <row r="705" ht="15">
      <c r="B705" s="96"/>
    </row>
    <row r="706" ht="15">
      <c r="B706" s="96"/>
    </row>
    <row r="707" ht="15">
      <c r="B707" s="96"/>
    </row>
    <row r="708" ht="15">
      <c r="B708" s="96"/>
    </row>
    <row r="709" ht="15">
      <c r="B709" s="96"/>
    </row>
    <row r="710" ht="15">
      <c r="B710" s="96"/>
    </row>
    <row r="711" ht="15">
      <c r="B711" s="96"/>
    </row>
    <row r="712" ht="15">
      <c r="B712" s="96"/>
    </row>
    <row r="713" ht="15">
      <c r="B713" s="96"/>
    </row>
    <row r="714" ht="15">
      <c r="B714" s="96"/>
    </row>
    <row r="715" ht="15">
      <c r="B715" s="96"/>
    </row>
    <row r="716" ht="15">
      <c r="B716" s="96"/>
    </row>
    <row r="717" ht="15">
      <c r="B717" s="96"/>
    </row>
    <row r="718" ht="15">
      <c r="B718" s="96"/>
    </row>
    <row r="719" ht="15">
      <c r="B719" s="96"/>
    </row>
    <row r="720" ht="15">
      <c r="B720" s="96"/>
    </row>
    <row r="721" ht="15">
      <c r="B721" s="96"/>
    </row>
    <row r="722" ht="15">
      <c r="B722" s="96"/>
    </row>
    <row r="723" ht="15">
      <c r="B723" s="96"/>
    </row>
    <row r="724" ht="15">
      <c r="B724" s="96"/>
    </row>
    <row r="725" ht="15">
      <c r="B725" s="96"/>
    </row>
    <row r="726" ht="15">
      <c r="B726" s="96"/>
    </row>
    <row r="727" ht="15">
      <c r="B727" s="96"/>
    </row>
    <row r="728" ht="15">
      <c r="B728" s="96"/>
    </row>
    <row r="729" ht="15">
      <c r="B729" s="96"/>
    </row>
    <row r="730" ht="15">
      <c r="B730" s="96"/>
    </row>
    <row r="731" ht="15">
      <c r="B731" s="96"/>
    </row>
    <row r="732" ht="15">
      <c r="B732" s="96"/>
    </row>
    <row r="733" ht="15">
      <c r="B733" s="96"/>
    </row>
    <row r="734" ht="15">
      <c r="B734" s="96"/>
    </row>
    <row r="735" ht="15">
      <c r="B735" s="96"/>
    </row>
    <row r="736" ht="15">
      <c r="B736" s="96"/>
    </row>
    <row r="737" ht="15">
      <c r="B737" s="96"/>
    </row>
    <row r="738" ht="15">
      <c r="B738" s="96"/>
    </row>
    <row r="739" ht="15">
      <c r="B739" s="96"/>
    </row>
    <row r="740" ht="15">
      <c r="B740" s="96"/>
    </row>
    <row r="741" ht="15">
      <c r="B741" s="96"/>
    </row>
    <row r="742" ht="15">
      <c r="B742" s="96"/>
    </row>
    <row r="743" ht="15">
      <c r="B743" s="96"/>
    </row>
    <row r="744" ht="15">
      <c r="B744" s="96"/>
    </row>
    <row r="745" ht="15">
      <c r="B745" s="96"/>
    </row>
    <row r="746" ht="15">
      <c r="B746" s="96"/>
    </row>
    <row r="747" ht="15">
      <c r="B747" s="96"/>
    </row>
    <row r="748" ht="15">
      <c r="B748" s="96"/>
    </row>
    <row r="749" ht="15">
      <c r="B749" s="96"/>
    </row>
    <row r="750" ht="15">
      <c r="B750" s="96"/>
    </row>
    <row r="751" ht="15">
      <c r="B751" s="96"/>
    </row>
    <row r="752" ht="15">
      <c r="B752" s="96"/>
    </row>
    <row r="753" ht="15">
      <c r="B753" s="96"/>
    </row>
    <row r="754" ht="15">
      <c r="B754" s="96"/>
    </row>
    <row r="755" ht="15">
      <c r="B755" s="96"/>
    </row>
    <row r="756" ht="15">
      <c r="B756" s="96"/>
    </row>
    <row r="757" ht="15">
      <c r="B757" s="96"/>
    </row>
    <row r="758" ht="15">
      <c r="B758" s="96"/>
    </row>
    <row r="759" ht="15">
      <c r="B759" s="96"/>
    </row>
    <row r="760" ht="15">
      <c r="B760" s="96"/>
    </row>
    <row r="761" ht="15">
      <c r="B761" s="96"/>
    </row>
    <row r="762" ht="15">
      <c r="B762" s="96"/>
    </row>
    <row r="763" ht="15">
      <c r="B763" s="96"/>
    </row>
    <row r="764" ht="15">
      <c r="B764" s="96"/>
    </row>
    <row r="765" ht="15">
      <c r="B765" s="96"/>
    </row>
    <row r="766" ht="15">
      <c r="B766" s="96"/>
    </row>
    <row r="767" ht="15">
      <c r="B767" s="96"/>
    </row>
    <row r="768" ht="15">
      <c r="B768" s="96"/>
    </row>
    <row r="769" ht="15">
      <c r="B769" s="96"/>
    </row>
    <row r="770" ht="15">
      <c r="B770" s="96"/>
    </row>
    <row r="771" ht="15">
      <c r="B771" s="96"/>
    </row>
    <row r="772" ht="15">
      <c r="B772" s="96"/>
    </row>
    <row r="773" ht="15">
      <c r="B773" s="96"/>
    </row>
    <row r="774" ht="15">
      <c r="B774" s="96"/>
    </row>
    <row r="775" ht="15">
      <c r="B775" s="96"/>
    </row>
    <row r="776" ht="15">
      <c r="B776" s="96"/>
    </row>
    <row r="777" ht="15">
      <c r="B777" s="96"/>
    </row>
    <row r="778" ht="15">
      <c r="B778" s="96"/>
    </row>
    <row r="779" ht="15">
      <c r="B779" s="96"/>
    </row>
    <row r="780" ht="15">
      <c r="B780" s="96"/>
    </row>
    <row r="781" ht="15">
      <c r="B781" s="96"/>
    </row>
    <row r="782" ht="15">
      <c r="B782" s="96"/>
    </row>
    <row r="783" ht="15">
      <c r="B783" s="96"/>
    </row>
    <row r="784" ht="15">
      <c r="B784" s="96"/>
    </row>
    <row r="785" ht="15">
      <c r="B785" s="96"/>
    </row>
    <row r="786" ht="15">
      <c r="B786" s="96"/>
    </row>
    <row r="787" ht="15">
      <c r="B787" s="96"/>
    </row>
    <row r="788" ht="15">
      <c r="B788" s="96"/>
    </row>
    <row r="789" ht="15">
      <c r="B789" s="96"/>
    </row>
    <row r="790" ht="15">
      <c r="B790" s="96"/>
    </row>
    <row r="791" ht="15">
      <c r="B791" s="96"/>
    </row>
    <row r="792" ht="15">
      <c r="B792" s="96"/>
    </row>
    <row r="793" ht="15">
      <c r="B793" s="96"/>
    </row>
    <row r="794" ht="15">
      <c r="B794" s="96"/>
    </row>
    <row r="795" ht="15">
      <c r="B795" s="96"/>
    </row>
    <row r="796" ht="15">
      <c r="B796" s="96"/>
    </row>
    <row r="797" ht="15">
      <c r="B797" s="96"/>
    </row>
    <row r="798" ht="15">
      <c r="B798" s="96"/>
    </row>
    <row r="799" ht="15">
      <c r="B799" s="96"/>
    </row>
    <row r="800" ht="15">
      <c r="B800" s="96"/>
    </row>
    <row r="801" ht="15">
      <c r="B801" s="96"/>
    </row>
    <row r="802" ht="15">
      <c r="B802" s="96"/>
    </row>
    <row r="803" ht="15">
      <c r="B803" s="96"/>
    </row>
    <row r="804" ht="15">
      <c r="B804" s="96"/>
    </row>
    <row r="805" ht="15">
      <c r="B805" s="96"/>
    </row>
    <row r="806" ht="15">
      <c r="B806" s="96"/>
    </row>
    <row r="807" ht="15">
      <c r="B807" s="96"/>
    </row>
    <row r="808" ht="15">
      <c r="B808" s="96"/>
    </row>
    <row r="809" ht="15">
      <c r="B809" s="96"/>
    </row>
    <row r="810" ht="15">
      <c r="B810" s="96"/>
    </row>
    <row r="811" ht="15">
      <c r="B811" s="96"/>
    </row>
    <row r="812" ht="15">
      <c r="B812" s="96"/>
    </row>
    <row r="813" ht="15">
      <c r="B813" s="96"/>
    </row>
    <row r="814" ht="15">
      <c r="B814" s="96"/>
    </row>
    <row r="815" ht="15">
      <c r="B815" s="96"/>
    </row>
    <row r="816" ht="15">
      <c r="B816" s="96"/>
    </row>
    <row r="817" ht="15">
      <c r="B817" s="96"/>
    </row>
    <row r="818" ht="15">
      <c r="B818" s="96"/>
    </row>
    <row r="819" ht="15">
      <c r="B819" s="96"/>
    </row>
    <row r="820" ht="15">
      <c r="B820" s="96"/>
    </row>
    <row r="821" ht="15">
      <c r="B821" s="96"/>
    </row>
    <row r="822" ht="15">
      <c r="B822" s="96"/>
    </row>
    <row r="823" ht="15">
      <c r="B823" s="96"/>
    </row>
    <row r="824" ht="15">
      <c r="B824" s="96"/>
    </row>
    <row r="825" ht="15">
      <c r="B825" s="96"/>
    </row>
    <row r="826" ht="15">
      <c r="B826" s="96"/>
    </row>
    <row r="827" ht="15">
      <c r="B827" s="96"/>
    </row>
    <row r="828" ht="15">
      <c r="B828" s="96"/>
    </row>
    <row r="829" ht="15">
      <c r="B829" s="96"/>
    </row>
    <row r="830" ht="15">
      <c r="B830" s="96"/>
    </row>
    <row r="831" ht="15">
      <c r="B831" s="96"/>
    </row>
    <row r="832" ht="15">
      <c r="B832" s="96"/>
    </row>
    <row r="833" ht="15">
      <c r="B833" s="96"/>
    </row>
    <row r="834" ht="15">
      <c r="B834" s="96"/>
    </row>
    <row r="835" ht="15">
      <c r="B835" s="96"/>
    </row>
    <row r="836" ht="15">
      <c r="B836" s="96"/>
    </row>
    <row r="837" ht="15">
      <c r="B837" s="96"/>
    </row>
    <row r="838" ht="15">
      <c r="B838" s="96"/>
    </row>
    <row r="839" ht="15">
      <c r="B839" s="96"/>
    </row>
    <row r="840" ht="15">
      <c r="B840" s="96"/>
    </row>
    <row r="841" ht="15">
      <c r="B841" s="96"/>
    </row>
    <row r="842" ht="15">
      <c r="B842" s="96"/>
    </row>
    <row r="843" ht="15">
      <c r="B843" s="96"/>
    </row>
    <row r="844" ht="15">
      <c r="B844" s="96"/>
    </row>
    <row r="845" ht="15">
      <c r="B845" s="96"/>
    </row>
    <row r="846" ht="15">
      <c r="B846" s="96"/>
    </row>
    <row r="847" ht="15">
      <c r="B847" s="96"/>
    </row>
    <row r="848" ht="15">
      <c r="B848" s="96"/>
    </row>
    <row r="849" ht="15">
      <c r="B849" s="96"/>
    </row>
    <row r="850" ht="15">
      <c r="B850" s="96"/>
    </row>
    <row r="851" ht="15">
      <c r="B851" s="96"/>
    </row>
    <row r="852" ht="15">
      <c r="B852" s="96"/>
    </row>
    <row r="853" ht="15">
      <c r="B853" s="96"/>
    </row>
    <row r="854" ht="15">
      <c r="B854" s="96"/>
    </row>
    <row r="855" ht="15">
      <c r="B855" s="96"/>
    </row>
    <row r="856" ht="15">
      <c r="B856" s="96"/>
    </row>
    <row r="857" ht="15">
      <c r="B857" s="96"/>
    </row>
    <row r="858" ht="15">
      <c r="B858" s="96"/>
    </row>
    <row r="859" ht="15">
      <c r="B859" s="96"/>
    </row>
    <row r="860" ht="15">
      <c r="B860" s="96"/>
    </row>
    <row r="861" ht="15">
      <c r="B861" s="96"/>
    </row>
    <row r="862" ht="15">
      <c r="B862" s="96"/>
    </row>
    <row r="863" ht="15">
      <c r="B863" s="96"/>
    </row>
    <row r="864" ht="15">
      <c r="B864" s="96"/>
    </row>
    <row r="865" ht="15">
      <c r="B865" s="96"/>
    </row>
    <row r="866" ht="15">
      <c r="B866" s="96"/>
    </row>
    <row r="867" ht="15">
      <c r="B867" s="96"/>
    </row>
    <row r="868" ht="15">
      <c r="B868" s="96"/>
    </row>
    <row r="869" ht="15">
      <c r="B869" s="96"/>
    </row>
    <row r="870" ht="15">
      <c r="B870" s="96"/>
    </row>
    <row r="871" ht="15">
      <c r="B871" s="96"/>
    </row>
    <row r="872" ht="15">
      <c r="B872" s="96"/>
    </row>
    <row r="873" ht="15">
      <c r="B873" s="96"/>
    </row>
    <row r="874" ht="15">
      <c r="B874" s="96"/>
    </row>
    <row r="875" ht="15">
      <c r="B875" s="96"/>
    </row>
    <row r="876" ht="15">
      <c r="B876" s="96"/>
    </row>
    <row r="877" ht="15">
      <c r="B877" s="96"/>
    </row>
    <row r="878" ht="15">
      <c r="B878" s="96"/>
    </row>
    <row r="879" ht="15">
      <c r="B879" s="96"/>
    </row>
    <row r="880" ht="15">
      <c r="B880" s="96"/>
    </row>
    <row r="881" ht="15">
      <c r="B881" s="96"/>
    </row>
    <row r="882" ht="15">
      <c r="B882" s="96"/>
    </row>
    <row r="883" ht="15">
      <c r="B883" s="96"/>
    </row>
    <row r="884" ht="15">
      <c r="B884" s="96"/>
    </row>
    <row r="885" ht="15">
      <c r="B885" s="96"/>
    </row>
    <row r="886" ht="15">
      <c r="B886" s="96"/>
    </row>
    <row r="887" ht="15">
      <c r="B887" s="96"/>
    </row>
    <row r="888" ht="15">
      <c r="B888" s="96"/>
    </row>
    <row r="889" ht="15">
      <c r="B889" s="96"/>
    </row>
    <row r="890" ht="15">
      <c r="B890" s="96"/>
    </row>
    <row r="891" ht="15">
      <c r="B891" s="96"/>
    </row>
    <row r="892" ht="15">
      <c r="B892" s="96"/>
    </row>
    <row r="893" ht="15">
      <c r="B893" s="96"/>
    </row>
    <row r="894" ht="15">
      <c r="B894" s="96"/>
    </row>
    <row r="895" ht="15">
      <c r="B895" s="96"/>
    </row>
    <row r="896" ht="15">
      <c r="B896" s="96"/>
    </row>
    <row r="897" ht="15">
      <c r="B897" s="96"/>
    </row>
    <row r="898" ht="15">
      <c r="B898" s="96"/>
    </row>
    <row r="899" ht="15">
      <c r="B899" s="96"/>
    </row>
    <row r="900" ht="15">
      <c r="B900" s="96"/>
    </row>
    <row r="901" ht="15">
      <c r="B901" s="96"/>
    </row>
    <row r="902" ht="15">
      <c r="B902" s="96"/>
    </row>
    <row r="903" ht="15">
      <c r="B903" s="96"/>
    </row>
    <row r="904" ht="15">
      <c r="B904" s="96"/>
    </row>
    <row r="905" ht="15">
      <c r="B905" s="96"/>
    </row>
    <row r="906" ht="15">
      <c r="B906" s="96"/>
    </row>
    <row r="907" ht="15">
      <c r="B907" s="96"/>
    </row>
    <row r="908" ht="15">
      <c r="B908" s="96"/>
    </row>
    <row r="909" ht="15">
      <c r="B909" s="96"/>
    </row>
    <row r="910" ht="15">
      <c r="B910" s="96"/>
    </row>
    <row r="911" ht="15">
      <c r="B911" s="96"/>
    </row>
    <row r="912" ht="15">
      <c r="B912" s="96"/>
    </row>
    <row r="913" ht="15">
      <c r="B913" s="96"/>
    </row>
    <row r="914" ht="15">
      <c r="B914" s="96"/>
    </row>
    <row r="915" ht="15">
      <c r="B915" s="96"/>
    </row>
    <row r="916" ht="15">
      <c r="B916" s="96"/>
    </row>
    <row r="917" ht="15">
      <c r="B917" s="96"/>
    </row>
    <row r="918" ht="15">
      <c r="B918" s="96"/>
    </row>
    <row r="919" ht="15">
      <c r="B919" s="96"/>
    </row>
    <row r="920" ht="15">
      <c r="B920" s="96"/>
    </row>
    <row r="921" ht="15">
      <c r="B921" s="96"/>
    </row>
    <row r="922" ht="15">
      <c r="B922" s="96"/>
    </row>
    <row r="923" ht="15">
      <c r="B923" s="96"/>
    </row>
    <row r="924" ht="15">
      <c r="B924" s="96"/>
    </row>
    <row r="925" ht="15">
      <c r="B925" s="96"/>
    </row>
    <row r="926" ht="15">
      <c r="B926" s="96"/>
    </row>
    <row r="927" ht="15">
      <c r="B927" s="96"/>
    </row>
    <row r="928" ht="15">
      <c r="B928" s="96"/>
    </row>
    <row r="929" ht="15">
      <c r="B929" s="96"/>
    </row>
    <row r="930" ht="15">
      <c r="B930" s="96"/>
    </row>
    <row r="931" ht="15">
      <c r="B931" s="96"/>
    </row>
    <row r="932" ht="15">
      <c r="B932" s="96"/>
    </row>
    <row r="933" ht="15">
      <c r="B933" s="96"/>
    </row>
    <row r="934" ht="15">
      <c r="B934" s="96"/>
    </row>
    <row r="935" ht="15">
      <c r="B935" s="96"/>
    </row>
    <row r="936" ht="15">
      <c r="B936" s="96"/>
    </row>
    <row r="937" ht="15">
      <c r="B937" s="96"/>
    </row>
    <row r="938" ht="15">
      <c r="B938" s="96"/>
    </row>
    <row r="939" ht="15">
      <c r="B939" s="96"/>
    </row>
    <row r="940" ht="15">
      <c r="B940" s="96"/>
    </row>
    <row r="941" ht="15">
      <c r="B941" s="96"/>
    </row>
    <row r="942" ht="15">
      <c r="B942" s="96"/>
    </row>
    <row r="943" ht="15">
      <c r="B943" s="96"/>
    </row>
    <row r="944" ht="15">
      <c r="B944" s="96"/>
    </row>
    <row r="945" ht="15">
      <c r="B945" s="96"/>
    </row>
    <row r="946" ht="15">
      <c r="B946" s="96"/>
    </row>
    <row r="947" ht="15">
      <c r="B947" s="96"/>
    </row>
    <row r="948" ht="15">
      <c r="B948" s="96"/>
    </row>
    <row r="949" ht="15">
      <c r="B949" s="96"/>
    </row>
    <row r="950" ht="15">
      <c r="B950" s="96"/>
    </row>
    <row r="951" ht="15">
      <c r="B951" s="96"/>
    </row>
    <row r="952" ht="15">
      <c r="B952" s="96"/>
    </row>
    <row r="953" ht="15">
      <c r="B953" s="96"/>
    </row>
    <row r="954" ht="15">
      <c r="B954" s="96"/>
    </row>
    <row r="955" ht="15">
      <c r="B955" s="96"/>
    </row>
    <row r="956" ht="15">
      <c r="B956" s="96"/>
    </row>
    <row r="957" ht="15">
      <c r="B957" s="96"/>
    </row>
    <row r="958" ht="15">
      <c r="B958" s="96"/>
    </row>
    <row r="959" ht="15">
      <c r="B959" s="96"/>
    </row>
    <row r="960" ht="15">
      <c r="B960" s="96"/>
    </row>
    <row r="961" ht="15">
      <c r="B961" s="96"/>
    </row>
    <row r="962" ht="15">
      <c r="B962" s="96"/>
    </row>
    <row r="963" ht="15">
      <c r="B963" s="96"/>
    </row>
    <row r="964" ht="15">
      <c r="B964" s="96"/>
    </row>
    <row r="965" ht="15">
      <c r="B965" s="96"/>
    </row>
    <row r="966" ht="15">
      <c r="B966" s="96"/>
    </row>
    <row r="967" ht="15">
      <c r="B967" s="96"/>
    </row>
    <row r="968" ht="15">
      <c r="B968" s="96"/>
    </row>
    <row r="969" ht="15">
      <c r="B969" s="96"/>
    </row>
    <row r="970" ht="15">
      <c r="B970" s="96"/>
    </row>
    <row r="971" ht="15">
      <c r="B971" s="96"/>
    </row>
    <row r="972" ht="15">
      <c r="B972" s="96"/>
    </row>
    <row r="973" ht="15">
      <c r="B973" s="96"/>
    </row>
    <row r="974" ht="15">
      <c r="B974" s="96"/>
    </row>
    <row r="975" ht="15">
      <c r="B975" s="96"/>
    </row>
    <row r="976" ht="15">
      <c r="B976" s="96"/>
    </row>
    <row r="977" ht="15">
      <c r="B977" s="96"/>
    </row>
    <row r="978" ht="15">
      <c r="B978" s="96"/>
    </row>
    <row r="979" ht="15">
      <c r="B979" s="96"/>
    </row>
    <row r="980" ht="15">
      <c r="B980" s="96"/>
    </row>
    <row r="981" ht="15">
      <c r="B981" s="91"/>
    </row>
    <row r="982" ht="15">
      <c r="B982" s="91"/>
    </row>
    <row r="983" ht="15">
      <c r="B983" s="91"/>
    </row>
    <row r="984" ht="15">
      <c r="B984" s="91"/>
    </row>
    <row r="985" ht="15">
      <c r="B985" s="91"/>
    </row>
    <row r="986" ht="15">
      <c r="B986" s="91"/>
    </row>
  </sheetData>
  <sheetProtection/>
  <mergeCells count="3">
    <mergeCell ref="H3:I3"/>
    <mergeCell ref="H109:N109"/>
    <mergeCell ref="C163:F163"/>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Q35"/>
  <sheetViews>
    <sheetView tabSelected="1" zoomScalePageLayoutView="0" workbookViewId="0" topLeftCell="A1">
      <selection activeCell="A23" sqref="A23:D23"/>
    </sheetView>
  </sheetViews>
  <sheetFormatPr defaultColWidth="11.421875" defaultRowHeight="15"/>
  <cols>
    <col min="1" max="1" width="42.8515625" style="0" customWidth="1"/>
    <col min="4" max="4" width="33.7109375" style="0" customWidth="1"/>
    <col min="5" max="5" width="15.57421875" style="0" bestFit="1" customWidth="1"/>
    <col min="6" max="8" width="14.57421875" style="0" bestFit="1" customWidth="1"/>
    <col min="9" max="9" width="15.57421875" style="0" bestFit="1" customWidth="1"/>
    <col min="10" max="10" width="14.57421875" style="0" bestFit="1" customWidth="1"/>
    <col min="11" max="12" width="15.57421875" style="0" bestFit="1" customWidth="1"/>
    <col min="13" max="13" width="13.00390625" style="0" bestFit="1" customWidth="1"/>
    <col min="14" max="15" width="15.57421875" style="0" bestFit="1" customWidth="1"/>
    <col min="16" max="16" width="14.57421875" style="0" bestFit="1" customWidth="1"/>
  </cols>
  <sheetData>
    <row r="1" spans="1:5" ht="15">
      <c r="A1" s="97"/>
      <c r="B1" s="97"/>
      <c r="C1" s="97"/>
      <c r="D1" s="97"/>
      <c r="E1" s="97"/>
    </row>
    <row r="2" spans="1:10" ht="15">
      <c r="A2" s="154" t="s">
        <v>127</v>
      </c>
      <c r="B2" s="154"/>
      <c r="C2" s="154"/>
      <c r="D2" s="154"/>
      <c r="E2" s="151"/>
      <c r="F2" s="152" t="s">
        <v>4</v>
      </c>
      <c r="G2" s="152"/>
      <c r="I2" s="152" t="s">
        <v>4</v>
      </c>
      <c r="J2" s="152"/>
    </row>
    <row r="3" spans="1:10" ht="15">
      <c r="A3" s="153"/>
      <c r="B3" s="153"/>
      <c r="C3" s="153"/>
      <c r="D3" s="153"/>
      <c r="E3" s="151"/>
      <c r="F3" s="98" t="s">
        <v>128</v>
      </c>
      <c r="G3" s="98" t="s">
        <v>129</v>
      </c>
      <c r="I3" s="98" t="s">
        <v>128</v>
      </c>
      <c r="J3" s="98" t="s">
        <v>129</v>
      </c>
    </row>
    <row r="4" spans="1:10" ht="15">
      <c r="A4" s="154" t="s">
        <v>130</v>
      </c>
      <c r="B4" s="154"/>
      <c r="C4" s="154"/>
      <c r="D4" s="154"/>
      <c r="E4" s="151"/>
      <c r="F4" s="10">
        <v>2011</v>
      </c>
      <c r="G4" s="99">
        <v>25132</v>
      </c>
      <c r="I4" s="10">
        <v>2018</v>
      </c>
      <c r="J4" s="99">
        <v>33156</v>
      </c>
    </row>
    <row r="5" spans="1:10" ht="15">
      <c r="A5" s="153"/>
      <c r="B5" s="153"/>
      <c r="C5" s="153"/>
      <c r="D5" s="153"/>
      <c r="E5" s="151"/>
      <c r="F5" s="10">
        <v>2012</v>
      </c>
      <c r="G5" s="99">
        <v>26049</v>
      </c>
      <c r="I5" s="10">
        <v>2019</v>
      </c>
      <c r="J5" s="99">
        <v>34270</v>
      </c>
    </row>
    <row r="6" spans="1:10" ht="15">
      <c r="A6" s="154" t="s">
        <v>131</v>
      </c>
      <c r="B6" s="154"/>
      <c r="C6" s="154"/>
      <c r="D6" s="154"/>
      <c r="E6" s="151"/>
      <c r="F6" s="10">
        <v>2013</v>
      </c>
      <c r="G6" s="99">
        <v>26841</v>
      </c>
      <c r="I6" s="10">
        <v>2020</v>
      </c>
      <c r="J6" s="99">
        <v>35607</v>
      </c>
    </row>
    <row r="7" spans="1:10" ht="15">
      <c r="A7" s="153"/>
      <c r="B7" s="153"/>
      <c r="C7" s="153"/>
      <c r="D7" s="153"/>
      <c r="E7" s="151"/>
      <c r="F7" s="10">
        <v>2014</v>
      </c>
      <c r="G7" s="99">
        <v>27485</v>
      </c>
      <c r="I7" s="10">
        <v>2021</v>
      </c>
      <c r="J7" s="99">
        <v>36308</v>
      </c>
    </row>
    <row r="8" spans="1:10" ht="15">
      <c r="A8" s="154" t="s">
        <v>132</v>
      </c>
      <c r="B8" s="154"/>
      <c r="C8" s="154"/>
      <c r="D8" s="154"/>
      <c r="E8" s="151"/>
      <c r="F8" s="10">
        <v>2015</v>
      </c>
      <c r="G8" s="99">
        <v>28279</v>
      </c>
      <c r="I8" s="10">
        <v>2022</v>
      </c>
      <c r="J8" s="99">
        <v>38004</v>
      </c>
    </row>
    <row r="9" spans="1:10" ht="15">
      <c r="A9" s="100"/>
      <c r="B9" s="100"/>
      <c r="C9" s="100"/>
      <c r="D9" s="100"/>
      <c r="E9" s="151"/>
      <c r="F9" s="101">
        <v>2016</v>
      </c>
      <c r="G9" s="102">
        <v>29753</v>
      </c>
      <c r="I9" s="101"/>
      <c r="J9" s="102"/>
    </row>
    <row r="10" spans="1:10" ht="15">
      <c r="A10" s="141"/>
      <c r="B10" s="141"/>
      <c r="C10" s="141"/>
      <c r="D10" s="141"/>
      <c r="E10" s="151"/>
      <c r="F10" s="101">
        <v>2017</v>
      </c>
      <c r="G10" s="102">
        <v>31859</v>
      </c>
      <c r="I10" s="101"/>
      <c r="J10" s="102"/>
    </row>
    <row r="11" spans="1:10" ht="78" customHeight="1">
      <c r="A11" s="142" t="s">
        <v>214</v>
      </c>
      <c r="B11" s="142"/>
      <c r="C11" s="142"/>
      <c r="D11" s="142"/>
      <c r="E11" s="151"/>
      <c r="F11" s="139" t="s">
        <v>200</v>
      </c>
      <c r="G11" s="139"/>
      <c r="H11" s="139"/>
      <c r="I11" s="139"/>
      <c r="J11" s="139"/>
    </row>
    <row r="12" spans="1:17" ht="25.5" customHeight="1">
      <c r="A12" s="143" t="s">
        <v>133</v>
      </c>
      <c r="B12" s="143"/>
      <c r="C12" s="143"/>
      <c r="D12" s="143"/>
      <c r="E12" s="151"/>
      <c r="F12" s="144" t="s">
        <v>134</v>
      </c>
      <c r="G12" s="144"/>
      <c r="H12" s="144"/>
      <c r="I12" s="144"/>
      <c r="J12" s="144"/>
      <c r="K12" s="122"/>
      <c r="L12" s="122"/>
      <c r="M12" s="58"/>
      <c r="N12" s="58"/>
      <c r="O12" s="58"/>
      <c r="P12" s="58"/>
      <c r="Q12" s="58"/>
    </row>
    <row r="13" spans="1:17" ht="15">
      <c r="A13" s="145" t="s">
        <v>236</v>
      </c>
      <c r="B13" s="145"/>
      <c r="C13" s="145"/>
      <c r="D13" s="145"/>
      <c r="E13" s="151"/>
      <c r="F13" s="146" t="s">
        <v>236</v>
      </c>
      <c r="G13" s="146"/>
      <c r="H13" s="146"/>
      <c r="I13" s="146"/>
      <c r="J13" s="146"/>
      <c r="K13" s="58"/>
      <c r="L13" s="58"/>
      <c r="M13" s="58"/>
      <c r="N13" s="58"/>
      <c r="O13" s="58"/>
      <c r="P13" s="58"/>
      <c r="Q13" s="58"/>
    </row>
    <row r="14" spans="1:17" ht="34.5" customHeight="1">
      <c r="A14" s="147" t="s">
        <v>135</v>
      </c>
      <c r="B14" s="148"/>
      <c r="C14" s="149" t="s">
        <v>136</v>
      </c>
      <c r="D14" s="149" t="s">
        <v>137</v>
      </c>
      <c r="E14" s="151"/>
      <c r="F14" s="138" t="s">
        <v>138</v>
      </c>
      <c r="G14" s="138"/>
      <c r="H14" s="140" t="s">
        <v>139</v>
      </c>
      <c r="I14" s="140" t="s">
        <v>140</v>
      </c>
      <c r="J14" s="140" t="s">
        <v>141</v>
      </c>
      <c r="K14" s="58"/>
      <c r="L14" s="58"/>
      <c r="M14" s="58"/>
      <c r="N14" s="58"/>
      <c r="O14" s="58"/>
      <c r="P14" s="58"/>
      <c r="Q14" s="58"/>
    </row>
    <row r="15" spans="1:17" ht="15">
      <c r="A15" s="130" t="s">
        <v>142</v>
      </c>
      <c r="B15" s="130" t="s">
        <v>120</v>
      </c>
      <c r="C15" s="150"/>
      <c r="D15" s="150"/>
      <c r="E15" s="151"/>
      <c r="F15" s="129" t="s">
        <v>142</v>
      </c>
      <c r="G15" s="129" t="s">
        <v>120</v>
      </c>
      <c r="H15" s="140"/>
      <c r="I15" s="140"/>
      <c r="J15" s="140"/>
      <c r="K15" s="58"/>
      <c r="L15" s="58"/>
      <c r="M15" s="58"/>
      <c r="N15" s="58"/>
      <c r="O15" s="58"/>
      <c r="P15" s="58"/>
      <c r="Q15" s="58"/>
    </row>
    <row r="16" spans="1:17" ht="15">
      <c r="A16" s="124" t="s">
        <v>143</v>
      </c>
      <c r="B16" s="124">
        <v>95</v>
      </c>
      <c r="C16" s="125">
        <v>0</v>
      </c>
      <c r="D16" s="126">
        <v>0</v>
      </c>
      <c r="E16" s="151"/>
      <c r="F16" s="123">
        <v>1</v>
      </c>
      <c r="G16" s="106">
        <f>+$J$8*B16</f>
        <v>3610380</v>
      </c>
      <c r="H16" s="107">
        <v>0</v>
      </c>
      <c r="I16" s="128">
        <v>0</v>
      </c>
      <c r="J16" s="108">
        <f>+ROUND(IF(I16&lt;F16,0,IF(I16&gt;G16,0,((((I16/$J$8)-95)*$J$8)*H16))),-3)</f>
        <v>0</v>
      </c>
      <c r="K16" s="58"/>
      <c r="L16" s="58"/>
      <c r="M16" s="58"/>
      <c r="N16" s="58"/>
      <c r="O16" s="58"/>
      <c r="P16" s="58"/>
      <c r="Q16" s="58"/>
    </row>
    <row r="17" spans="1:17" ht="30">
      <c r="A17" s="127" t="s">
        <v>201</v>
      </c>
      <c r="B17" s="124">
        <v>150</v>
      </c>
      <c r="C17" s="125">
        <v>0.19</v>
      </c>
      <c r="D17" s="126" t="s">
        <v>204</v>
      </c>
      <c r="E17" s="151"/>
      <c r="F17" s="106">
        <f>+(($J$8)*B16)+1</f>
        <v>3610381</v>
      </c>
      <c r="G17" s="106">
        <f>+$J$8*B17</f>
        <v>5700600</v>
      </c>
      <c r="H17" s="107">
        <v>0.19</v>
      </c>
      <c r="I17" s="128">
        <v>0</v>
      </c>
      <c r="J17" s="108">
        <f>+ROUND(IF(I17&lt;F17,0,IF(I17&gt;G17,0,((((I17/$J$8)-95)*$J$8)*H17))),-3)</f>
        <v>0</v>
      </c>
      <c r="K17" s="58"/>
      <c r="L17" s="58"/>
      <c r="M17" s="58"/>
      <c r="N17" s="58"/>
      <c r="O17" s="58"/>
      <c r="P17" s="58"/>
      <c r="Q17" s="58"/>
    </row>
    <row r="18" spans="1:17" ht="45">
      <c r="A18" s="127" t="s">
        <v>202</v>
      </c>
      <c r="B18" s="124">
        <v>360</v>
      </c>
      <c r="C18" s="125">
        <v>0.28</v>
      </c>
      <c r="D18" s="126" t="s">
        <v>205</v>
      </c>
      <c r="E18" s="151"/>
      <c r="F18" s="106">
        <f>+(($J$8)*B17)+1</f>
        <v>5700601</v>
      </c>
      <c r="G18" s="106">
        <f>+$J$8*B18</f>
        <v>13681440</v>
      </c>
      <c r="H18" s="107">
        <v>0.28</v>
      </c>
      <c r="I18" s="128">
        <v>0</v>
      </c>
      <c r="J18" s="108">
        <f>+ROUND(IF(I18&lt;F18,0,IF(I18&gt;G18,0,(((((I18/$J$8)-150)*$J$8)*H18)))+(10*$J$8)),-3)</f>
        <v>0</v>
      </c>
      <c r="K18" s="58"/>
      <c r="L18" s="58"/>
      <c r="M18" s="58"/>
      <c r="N18" s="58"/>
      <c r="O18" s="58"/>
      <c r="P18" s="58"/>
      <c r="Q18" s="58"/>
    </row>
    <row r="19" spans="1:17" ht="45">
      <c r="A19" s="127" t="s">
        <v>203</v>
      </c>
      <c r="B19" s="124">
        <v>640</v>
      </c>
      <c r="C19" s="125">
        <v>0.33</v>
      </c>
      <c r="D19" s="126" t="s">
        <v>206</v>
      </c>
      <c r="E19" s="151"/>
      <c r="F19" s="106">
        <f>+(($J$8)*B18)+1</f>
        <v>13681441</v>
      </c>
      <c r="G19" s="106">
        <f>+$J$8*B19</f>
        <v>24322560</v>
      </c>
      <c r="H19" s="107">
        <v>0.33</v>
      </c>
      <c r="I19" s="128">
        <v>0</v>
      </c>
      <c r="J19" s="108">
        <f>+ROUND(IF(I19&lt;F19,0,IF(I19&gt;G19,0,(((((I19/$J$8)-360)*$J$8)*H19)))+(69*$J$8)),-3)</f>
        <v>0</v>
      </c>
      <c r="K19" s="58"/>
      <c r="L19" s="58"/>
      <c r="M19" s="58"/>
      <c r="N19" s="58"/>
      <c r="O19" s="58"/>
      <c r="P19" s="58"/>
      <c r="Q19" s="58"/>
    </row>
    <row r="20" spans="1:17" ht="45">
      <c r="A20" s="127" t="s">
        <v>144</v>
      </c>
      <c r="B20" s="124">
        <v>945</v>
      </c>
      <c r="C20" s="125">
        <v>0.35</v>
      </c>
      <c r="D20" s="126" t="s">
        <v>207</v>
      </c>
      <c r="E20" s="151"/>
      <c r="F20" s="106">
        <f>+(($J$8)*B19)+1</f>
        <v>24322561</v>
      </c>
      <c r="G20" s="106">
        <f>+$J$8*B20</f>
        <v>35913780</v>
      </c>
      <c r="H20" s="107">
        <v>0.35</v>
      </c>
      <c r="I20" s="128">
        <v>0</v>
      </c>
      <c r="J20" s="108">
        <f>+ROUND(IF(I20&lt;F20,0,IF(I20&gt;G20,0,(((((I20/$J$8)-640)*$J$8)*H20)))+(162*$J$8)),-3)</f>
        <v>0</v>
      </c>
      <c r="K20" s="58"/>
      <c r="L20" s="58"/>
      <c r="M20" s="58"/>
      <c r="N20" s="58"/>
      <c r="O20" s="58"/>
      <c r="P20" s="58"/>
      <c r="Q20" s="58"/>
    </row>
    <row r="21" spans="1:17" ht="45">
      <c r="A21" s="127" t="s">
        <v>145</v>
      </c>
      <c r="B21" s="124">
        <v>2300</v>
      </c>
      <c r="C21" s="125">
        <v>0.37</v>
      </c>
      <c r="D21" s="126" t="s">
        <v>208</v>
      </c>
      <c r="E21" s="151"/>
      <c r="F21" s="106">
        <f>+(($J$8)*B20)+1</f>
        <v>35913781</v>
      </c>
      <c r="G21" s="106">
        <f>+$J$8*B21</f>
        <v>87409200</v>
      </c>
      <c r="H21" s="107">
        <v>0.37</v>
      </c>
      <c r="I21" s="128">
        <v>0</v>
      </c>
      <c r="J21" s="108">
        <f>+ROUND(IF(I21&lt;F21,0,IF(I21&gt;G21,0,(((((I21/$J$8)-945)*$J$8)*H21)))+(268*$J$8)),-3)</f>
        <v>0</v>
      </c>
      <c r="K21" s="58"/>
      <c r="L21" s="58"/>
      <c r="M21" s="58"/>
      <c r="N21" s="58"/>
      <c r="O21" s="58"/>
      <c r="P21" s="58"/>
      <c r="Q21" s="58"/>
    </row>
    <row r="22" spans="1:17" ht="45">
      <c r="A22" s="127" t="s">
        <v>146</v>
      </c>
      <c r="B22" s="124" t="s">
        <v>147</v>
      </c>
      <c r="C22" s="125">
        <v>0.39</v>
      </c>
      <c r="D22" s="126" t="s">
        <v>209</v>
      </c>
      <c r="E22" s="151"/>
      <c r="F22" s="106">
        <f>+(($J$8)*B21)+1</f>
        <v>87409201</v>
      </c>
      <c r="G22" s="106" t="s">
        <v>147</v>
      </c>
      <c r="H22" s="107">
        <v>0.39</v>
      </c>
      <c r="I22" s="128">
        <v>0</v>
      </c>
      <c r="J22" s="108">
        <f>+ROUND(IF(I22&lt;F22,0,IF(I22&gt;G22,0,(((((I22/$J$8)-2300)*$J$8)*H22)))+(770*$J$8)),-3)</f>
        <v>0</v>
      </c>
      <c r="K22" s="58"/>
      <c r="L22" s="58"/>
      <c r="M22" s="58"/>
      <c r="N22" s="58"/>
      <c r="O22" s="58"/>
      <c r="P22" s="58"/>
      <c r="Q22" s="58"/>
    </row>
    <row r="23" spans="1:17" ht="30" customHeight="1">
      <c r="A23" s="174" t="s">
        <v>185</v>
      </c>
      <c r="B23" s="174"/>
      <c r="C23" s="174"/>
      <c r="D23" s="174"/>
      <c r="E23" s="151"/>
      <c r="K23" s="58"/>
      <c r="L23" s="58"/>
      <c r="M23" s="58"/>
      <c r="N23" s="58"/>
      <c r="O23" s="58"/>
      <c r="P23" s="58"/>
      <c r="Q23" s="58"/>
    </row>
    <row r="24" spans="1:16" ht="43.5" customHeight="1">
      <c r="A24" s="157" t="s">
        <v>216</v>
      </c>
      <c r="B24" s="157"/>
      <c r="C24" s="157"/>
      <c r="D24" s="157"/>
      <c r="E24" s="151"/>
      <c r="K24" s="58"/>
      <c r="L24" s="58"/>
      <c r="M24" s="58"/>
      <c r="N24" s="58"/>
      <c r="O24" s="58"/>
      <c r="P24" s="58"/>
    </row>
    <row r="25" spans="1:16" ht="15">
      <c r="A25" s="109"/>
      <c r="B25" s="109"/>
      <c r="C25" s="109"/>
      <c r="D25" s="109"/>
      <c r="E25" s="109"/>
      <c r="F25" s="109"/>
      <c r="G25" s="58"/>
      <c r="H25" s="58"/>
      <c r="I25" s="58"/>
      <c r="J25" s="58"/>
      <c r="K25" s="58"/>
      <c r="L25" s="58"/>
      <c r="M25" s="58"/>
      <c r="N25" s="58"/>
      <c r="O25" s="58"/>
      <c r="P25" s="58"/>
    </row>
    <row r="26" spans="1:16" ht="66.75" customHeight="1">
      <c r="A26" s="155" t="s">
        <v>215</v>
      </c>
      <c r="B26" s="155"/>
      <c r="C26" s="155"/>
      <c r="D26" s="155"/>
      <c r="E26" s="109"/>
      <c r="F26" s="109"/>
      <c r="G26" s="58"/>
      <c r="H26" s="58"/>
      <c r="I26" s="58"/>
      <c r="J26" s="58"/>
      <c r="K26" s="58"/>
      <c r="L26" s="58"/>
      <c r="M26" s="58"/>
      <c r="N26" s="58"/>
      <c r="O26" s="58"/>
      <c r="P26" s="58"/>
    </row>
    <row r="27" spans="1:16" ht="15">
      <c r="A27" s="109"/>
      <c r="B27" s="109"/>
      <c r="C27" s="109"/>
      <c r="D27" s="109"/>
      <c r="E27" s="109"/>
      <c r="F27" s="109"/>
      <c r="G27" s="58"/>
      <c r="H27" s="58"/>
      <c r="I27" s="58"/>
      <c r="J27" s="58"/>
      <c r="K27" s="58"/>
      <c r="L27" s="58"/>
      <c r="M27" s="58"/>
      <c r="N27" s="58"/>
      <c r="O27" s="58"/>
      <c r="P27" s="58"/>
    </row>
    <row r="28" spans="1:16" ht="108.75" customHeight="1">
      <c r="A28" s="155" t="s">
        <v>217</v>
      </c>
      <c r="B28" s="155"/>
      <c r="C28" s="155"/>
      <c r="D28" s="155"/>
      <c r="E28" s="109"/>
      <c r="F28" s="109"/>
      <c r="G28" s="58"/>
      <c r="H28" s="58"/>
      <c r="I28" s="58"/>
      <c r="J28" s="58"/>
      <c r="K28" s="58"/>
      <c r="L28" s="58"/>
      <c r="M28" s="58"/>
      <c r="N28" s="58"/>
      <c r="O28" s="58"/>
      <c r="P28" s="58"/>
    </row>
    <row r="29" spans="1:16" ht="15">
      <c r="A29" s="109"/>
      <c r="B29" s="109"/>
      <c r="C29" s="109"/>
      <c r="D29" s="109"/>
      <c r="E29" s="109"/>
      <c r="F29" s="109"/>
      <c r="G29" s="58"/>
      <c r="H29" s="58"/>
      <c r="I29" s="58"/>
      <c r="J29" s="58"/>
      <c r="K29" s="58"/>
      <c r="L29" s="58"/>
      <c r="M29" s="58"/>
      <c r="N29" s="58"/>
      <c r="O29" s="58"/>
      <c r="P29" s="58"/>
    </row>
    <row r="30" spans="1:16" ht="61.5" customHeight="1">
      <c r="A30" s="155" t="s">
        <v>218</v>
      </c>
      <c r="B30" s="155"/>
      <c r="C30" s="155"/>
      <c r="D30" s="155"/>
      <c r="E30" s="109"/>
      <c r="F30" s="109"/>
      <c r="G30" s="58"/>
      <c r="H30" s="58"/>
      <c r="I30" s="58"/>
      <c r="J30" s="58"/>
      <c r="K30" s="58"/>
      <c r="L30" s="58"/>
      <c r="M30" s="58"/>
      <c r="N30" s="58"/>
      <c r="O30" s="58"/>
      <c r="P30" s="58"/>
    </row>
    <row r="31" spans="1:16" ht="15">
      <c r="A31" s="109"/>
      <c r="B31" s="109"/>
      <c r="C31" s="109"/>
      <c r="D31" s="109"/>
      <c r="E31" s="109"/>
      <c r="F31" s="109"/>
      <c r="G31" s="58"/>
      <c r="H31" s="58"/>
      <c r="I31" s="58"/>
      <c r="J31" s="58"/>
      <c r="K31" s="58"/>
      <c r="L31" s="58"/>
      <c r="M31" s="58"/>
      <c r="N31" s="58"/>
      <c r="O31" s="58"/>
      <c r="P31" s="58"/>
    </row>
    <row r="32" spans="1:16" ht="51" customHeight="1">
      <c r="A32" s="155" t="s">
        <v>219</v>
      </c>
      <c r="B32" s="155"/>
      <c r="C32" s="155"/>
      <c r="D32" s="155"/>
      <c r="E32" s="109"/>
      <c r="F32" s="109"/>
      <c r="G32" s="58"/>
      <c r="H32" s="58"/>
      <c r="I32" s="58"/>
      <c r="J32" s="58"/>
      <c r="K32" s="58"/>
      <c r="L32" s="58"/>
      <c r="M32" s="58"/>
      <c r="N32" s="58"/>
      <c r="O32" s="58"/>
      <c r="P32" s="58"/>
    </row>
    <row r="33" spans="1:16" ht="15">
      <c r="A33" s="158"/>
      <c r="B33" s="158"/>
      <c r="C33" s="158"/>
      <c r="D33" s="158"/>
      <c r="E33" s="158"/>
      <c r="F33" s="158"/>
      <c r="G33" s="58"/>
      <c r="H33" s="58"/>
      <c r="I33" s="58"/>
      <c r="J33" s="58"/>
      <c r="K33" s="58"/>
      <c r="L33" s="58"/>
      <c r="M33" s="58"/>
      <c r="N33" s="58"/>
      <c r="O33" s="58"/>
      <c r="P33" s="58"/>
    </row>
    <row r="34" spans="1:6" ht="15">
      <c r="A34" s="110"/>
      <c r="B34" s="110"/>
      <c r="C34" s="110"/>
      <c r="D34" s="110"/>
      <c r="E34" s="110"/>
      <c r="F34" s="110"/>
    </row>
    <row r="35" spans="1:6" ht="15">
      <c r="A35" s="173" t="s">
        <v>185</v>
      </c>
      <c r="B35" s="173"/>
      <c r="C35" s="173"/>
      <c r="D35" s="173"/>
      <c r="E35" s="110"/>
      <c r="F35" s="110"/>
    </row>
  </sheetData>
  <sheetProtection password="E975" sheet="1"/>
  <mergeCells count="32">
    <mergeCell ref="A35:D35"/>
    <mergeCell ref="A2:D2"/>
    <mergeCell ref="A23:D23"/>
    <mergeCell ref="A24:D24"/>
    <mergeCell ref="A33:F33"/>
    <mergeCell ref="D14:D15"/>
    <mergeCell ref="A8:D8"/>
    <mergeCell ref="H14:H15"/>
    <mergeCell ref="A26:D26"/>
    <mergeCell ref="A28:D28"/>
    <mergeCell ref="A30:D30"/>
    <mergeCell ref="A32:D32"/>
    <mergeCell ref="A14:B14"/>
    <mergeCell ref="C14:C15"/>
    <mergeCell ref="E2:E24"/>
    <mergeCell ref="F2:G2"/>
    <mergeCell ref="I2:J2"/>
    <mergeCell ref="A3:D3"/>
    <mergeCell ref="A4:D4"/>
    <mergeCell ref="A5:D5"/>
    <mergeCell ref="A6:D6"/>
    <mergeCell ref="A7:D7"/>
    <mergeCell ref="F14:G14"/>
    <mergeCell ref="F11:J11"/>
    <mergeCell ref="I14:I15"/>
    <mergeCell ref="A10:D10"/>
    <mergeCell ref="A11:D11"/>
    <mergeCell ref="A12:D12"/>
    <mergeCell ref="F12:J12"/>
    <mergeCell ref="A13:D13"/>
    <mergeCell ref="F13:J13"/>
    <mergeCell ref="J14:J15"/>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P13"/>
  <sheetViews>
    <sheetView zoomScalePageLayoutView="0" workbookViewId="0" topLeftCell="A1">
      <selection activeCell="A10" sqref="A10:F10"/>
    </sheetView>
  </sheetViews>
  <sheetFormatPr defaultColWidth="11.421875" defaultRowHeight="15"/>
  <cols>
    <col min="1" max="1" width="42.8515625" style="0" customWidth="1"/>
    <col min="4" max="4" width="33.7109375" style="0" customWidth="1"/>
    <col min="5" max="5" width="15.57421875" style="0" bestFit="1" customWidth="1"/>
    <col min="6" max="10" width="14.57421875" style="0" bestFit="1" customWidth="1"/>
    <col min="11" max="12" width="15.57421875" style="0" bestFit="1" customWidth="1"/>
    <col min="13" max="13" width="13.00390625" style="0" bestFit="1" customWidth="1"/>
    <col min="14" max="15" width="15.57421875" style="0" bestFit="1" customWidth="1"/>
    <col min="16" max="16" width="14.57421875" style="0" bestFit="1" customWidth="1"/>
  </cols>
  <sheetData>
    <row r="1" spans="1:16" ht="15">
      <c r="A1" s="158"/>
      <c r="B1" s="158"/>
      <c r="C1" s="158"/>
      <c r="D1" s="158"/>
      <c r="E1" s="158"/>
      <c r="F1" s="158"/>
      <c r="G1" s="58"/>
      <c r="H1" s="58"/>
      <c r="I1" s="58"/>
      <c r="J1" s="58"/>
      <c r="K1" s="58"/>
      <c r="L1" s="58"/>
      <c r="M1" s="58"/>
      <c r="N1" s="58"/>
      <c r="O1" s="58"/>
      <c r="P1" s="58"/>
    </row>
    <row r="2" spans="1:16" ht="26.25" customHeight="1">
      <c r="A2" s="160" t="s">
        <v>148</v>
      </c>
      <c r="B2" s="160"/>
      <c r="C2" s="160"/>
      <c r="D2" s="160"/>
      <c r="E2" s="160"/>
      <c r="F2" s="160"/>
      <c r="G2" s="58"/>
      <c r="H2" s="58"/>
      <c r="I2" s="58"/>
      <c r="J2" s="58"/>
      <c r="K2" s="58"/>
      <c r="L2" s="58"/>
      <c r="M2" s="58"/>
      <c r="N2" s="58"/>
      <c r="O2" s="58"/>
      <c r="P2" s="58"/>
    </row>
    <row r="3" spans="1:16" ht="15">
      <c r="A3" s="110"/>
      <c r="B3" s="110"/>
      <c r="C3" s="110"/>
      <c r="D3" s="110"/>
      <c r="E3" s="110"/>
      <c r="F3" s="110"/>
      <c r="G3" s="58"/>
      <c r="H3" s="58"/>
      <c r="I3" s="58"/>
      <c r="J3" s="58"/>
      <c r="K3" s="58"/>
      <c r="L3" s="58"/>
      <c r="M3" s="58"/>
      <c r="N3" s="58"/>
      <c r="O3" s="58"/>
      <c r="P3" s="58"/>
    </row>
    <row r="4" spans="1:16" ht="30" customHeight="1">
      <c r="A4" s="161" t="s">
        <v>149</v>
      </c>
      <c r="B4" s="161"/>
      <c r="C4" s="161"/>
      <c r="D4" s="161"/>
      <c r="E4" s="161"/>
      <c r="F4" s="161"/>
      <c r="G4" s="58"/>
      <c r="H4" s="58"/>
      <c r="I4" s="58"/>
      <c r="J4" s="58"/>
      <c r="K4" s="58"/>
      <c r="L4" s="58"/>
      <c r="M4" s="58"/>
      <c r="N4" s="58"/>
      <c r="O4" s="58"/>
      <c r="P4" s="58"/>
    </row>
    <row r="5" spans="1:16" ht="15">
      <c r="A5" s="110"/>
      <c r="B5" s="110"/>
      <c r="C5" s="110"/>
      <c r="D5" s="110"/>
      <c r="E5" s="110"/>
      <c r="F5" s="110"/>
      <c r="G5" s="58"/>
      <c r="H5" s="58"/>
      <c r="I5" s="58"/>
      <c r="J5" s="58"/>
      <c r="K5" s="58"/>
      <c r="L5" s="58"/>
      <c r="M5" s="58"/>
      <c r="N5" s="58"/>
      <c r="O5" s="58"/>
      <c r="P5" s="58"/>
    </row>
    <row r="6" spans="1:16" ht="15">
      <c r="A6" s="111" t="s">
        <v>150</v>
      </c>
      <c r="B6" s="110"/>
      <c r="C6" s="110"/>
      <c r="D6" s="110"/>
      <c r="E6" s="110"/>
      <c r="F6" s="110"/>
      <c r="G6" s="58"/>
      <c r="H6" s="58"/>
      <c r="I6" s="58"/>
      <c r="J6" s="58"/>
      <c r="K6" s="58"/>
      <c r="L6" s="58"/>
      <c r="M6" s="58"/>
      <c r="N6" s="58"/>
      <c r="O6" s="58"/>
      <c r="P6" s="58"/>
    </row>
    <row r="7" spans="1:16" ht="15">
      <c r="A7" s="110"/>
      <c r="B7" s="110"/>
      <c r="C7" s="110"/>
      <c r="D7" s="110"/>
      <c r="E7" s="110"/>
      <c r="F7" s="110"/>
      <c r="G7" s="58"/>
      <c r="H7" s="58"/>
      <c r="I7" s="58"/>
      <c r="J7" s="58"/>
      <c r="K7" s="58"/>
      <c r="L7" s="58"/>
      <c r="M7" s="58"/>
      <c r="N7" s="58"/>
      <c r="O7" s="58"/>
      <c r="P7" s="58"/>
    </row>
    <row r="8" spans="1:16" ht="75" customHeight="1">
      <c r="A8" s="159" t="s">
        <v>220</v>
      </c>
      <c r="B8" s="159"/>
      <c r="C8" s="159"/>
      <c r="D8" s="159"/>
      <c r="E8" s="159"/>
      <c r="F8" s="159"/>
      <c r="G8" s="58"/>
      <c r="H8" s="58"/>
      <c r="I8" s="58"/>
      <c r="J8" s="58"/>
      <c r="K8" s="58"/>
      <c r="L8" s="58"/>
      <c r="M8" s="58"/>
      <c r="N8" s="58"/>
      <c r="O8" s="58"/>
      <c r="P8" s="58"/>
    </row>
    <row r="9" spans="1:16" ht="43.5" customHeight="1">
      <c r="A9" s="159" t="s">
        <v>221</v>
      </c>
      <c r="B9" s="159"/>
      <c r="C9" s="159"/>
      <c r="D9" s="159"/>
      <c r="E9" s="159"/>
      <c r="F9" s="159"/>
      <c r="G9" s="58"/>
      <c r="H9" s="58"/>
      <c r="I9" s="58"/>
      <c r="J9" s="58"/>
      <c r="K9" s="58"/>
      <c r="L9" s="58"/>
      <c r="M9" s="58"/>
      <c r="N9" s="58"/>
      <c r="O9" s="58"/>
      <c r="P9" s="58"/>
    </row>
    <row r="10" spans="1:16" ht="54.75" customHeight="1">
      <c r="A10" s="159" t="s">
        <v>222</v>
      </c>
      <c r="B10" s="159"/>
      <c r="C10" s="159"/>
      <c r="D10" s="159"/>
      <c r="E10" s="159"/>
      <c r="F10" s="159"/>
      <c r="G10" s="58"/>
      <c r="H10" s="58"/>
      <c r="I10" s="58"/>
      <c r="J10" s="58"/>
      <c r="K10" s="58"/>
      <c r="L10" s="58"/>
      <c r="M10" s="58"/>
      <c r="N10" s="58"/>
      <c r="O10" s="58"/>
      <c r="P10" s="58"/>
    </row>
    <row r="11" spans="1:16" ht="48" customHeight="1">
      <c r="A11" s="159" t="s">
        <v>223</v>
      </c>
      <c r="B11" s="159"/>
      <c r="C11" s="159"/>
      <c r="D11" s="159"/>
      <c r="E11" s="159"/>
      <c r="F11" s="159"/>
      <c r="G11" s="58"/>
      <c r="H11" s="58"/>
      <c r="I11" s="58"/>
      <c r="J11" s="58"/>
      <c r="K11" s="58"/>
      <c r="L11" s="58"/>
      <c r="M11" s="58"/>
      <c r="N11" s="58"/>
      <c r="O11" s="58"/>
      <c r="P11" s="58"/>
    </row>
    <row r="12" spans="1:6" ht="15">
      <c r="A12" s="110"/>
      <c r="B12" s="110"/>
      <c r="C12" s="110"/>
      <c r="D12" s="110"/>
      <c r="E12" s="110"/>
      <c r="F12" s="110"/>
    </row>
    <row r="13" spans="1:6" ht="15">
      <c r="A13" s="156" t="s">
        <v>185</v>
      </c>
      <c r="B13" s="156"/>
      <c r="C13" s="156"/>
      <c r="D13" s="156"/>
      <c r="E13" s="110"/>
      <c r="F13" s="110"/>
    </row>
  </sheetData>
  <sheetProtection password="E975" sheet="1" objects="1" scenarios="1"/>
  <mergeCells count="8">
    <mergeCell ref="A13:D13"/>
    <mergeCell ref="A9:F9"/>
    <mergeCell ref="A10:F10"/>
    <mergeCell ref="A11:F11"/>
    <mergeCell ref="A1:F1"/>
    <mergeCell ref="A2:F2"/>
    <mergeCell ref="A4:F4"/>
    <mergeCell ref="A8:F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13"/>
  <sheetViews>
    <sheetView zoomScalePageLayoutView="0" workbookViewId="0" topLeftCell="A1">
      <selection activeCell="A12" sqref="A12:IV116"/>
    </sheetView>
  </sheetViews>
  <sheetFormatPr defaultColWidth="11.421875" defaultRowHeight="15"/>
  <cols>
    <col min="1" max="1" width="42.8515625" style="0" customWidth="1"/>
    <col min="4" max="4" width="33.7109375" style="0" customWidth="1"/>
    <col min="5" max="5" width="15.57421875" style="0" bestFit="1" customWidth="1"/>
    <col min="6" max="10" width="14.57421875" style="0" bestFit="1" customWidth="1"/>
    <col min="11" max="12" width="15.57421875" style="0" bestFit="1" customWidth="1"/>
    <col min="13" max="13" width="13.00390625" style="0" bestFit="1" customWidth="1"/>
    <col min="14" max="15" width="15.57421875" style="0" bestFit="1" customWidth="1"/>
    <col min="16" max="16" width="14.57421875" style="0" bestFit="1" customWidth="1"/>
  </cols>
  <sheetData>
    <row r="1" spans="1:16" ht="15">
      <c r="A1" s="158"/>
      <c r="B1" s="158"/>
      <c r="C1" s="158"/>
      <c r="D1" s="158"/>
      <c r="E1" s="158"/>
      <c r="F1" s="158"/>
      <c r="G1" s="58"/>
      <c r="H1" s="58"/>
      <c r="I1" s="58"/>
      <c r="J1" s="58"/>
      <c r="K1" s="58"/>
      <c r="L1" s="58"/>
      <c r="M1" s="58"/>
      <c r="N1" s="58"/>
      <c r="O1" s="58"/>
      <c r="P1" s="58"/>
    </row>
    <row r="2" spans="1:16" ht="26.25" customHeight="1">
      <c r="A2" s="160" t="s">
        <v>148</v>
      </c>
      <c r="B2" s="160"/>
      <c r="C2" s="160"/>
      <c r="D2" s="160"/>
      <c r="E2" s="160"/>
      <c r="F2" s="160"/>
      <c r="G2" s="58"/>
      <c r="H2" s="58"/>
      <c r="I2" s="58"/>
      <c r="J2" s="58"/>
      <c r="K2" s="58"/>
      <c r="L2" s="58"/>
      <c r="M2" s="58"/>
      <c r="N2" s="58"/>
      <c r="O2" s="58"/>
      <c r="P2" s="58"/>
    </row>
    <row r="3" spans="1:16" ht="15">
      <c r="A3" s="110"/>
      <c r="B3" s="110"/>
      <c r="C3" s="110"/>
      <c r="D3" s="110"/>
      <c r="E3" s="110"/>
      <c r="F3" s="110"/>
      <c r="G3" s="58"/>
      <c r="H3" s="58"/>
      <c r="I3" s="58"/>
      <c r="J3" s="58"/>
      <c r="K3" s="58"/>
      <c r="L3" s="58"/>
      <c r="M3" s="58"/>
      <c r="N3" s="58"/>
      <c r="O3" s="58"/>
      <c r="P3" s="58"/>
    </row>
    <row r="4" spans="1:16" ht="39" customHeight="1">
      <c r="A4" s="162" t="s">
        <v>151</v>
      </c>
      <c r="B4" s="162"/>
      <c r="C4" s="162"/>
      <c r="D4" s="162"/>
      <c r="E4" s="162"/>
      <c r="F4" s="162"/>
      <c r="G4" s="58"/>
      <c r="H4" s="58"/>
      <c r="I4" s="58"/>
      <c r="J4" s="58"/>
      <c r="K4" s="58"/>
      <c r="L4" s="58"/>
      <c r="M4" s="58"/>
      <c r="N4" s="58"/>
      <c r="O4" s="58"/>
      <c r="P4" s="58"/>
    </row>
    <row r="5" spans="1:16" ht="15">
      <c r="A5" s="112" t="s">
        <v>152</v>
      </c>
      <c r="B5" s="110"/>
      <c r="C5" s="110"/>
      <c r="D5" s="110"/>
      <c r="E5" s="110"/>
      <c r="F5" s="110"/>
      <c r="G5" s="58"/>
      <c r="H5" s="58"/>
      <c r="I5" s="58"/>
      <c r="J5" s="58"/>
      <c r="K5" s="58"/>
      <c r="L5" s="58"/>
      <c r="M5" s="58"/>
      <c r="N5" s="58"/>
      <c r="O5" s="58"/>
      <c r="P5" s="58"/>
    </row>
    <row r="6" spans="1:16" ht="15">
      <c r="A6" s="110"/>
      <c r="B6" s="110"/>
      <c r="C6" s="110"/>
      <c r="D6" s="110"/>
      <c r="E6" s="110"/>
      <c r="F6" s="110"/>
      <c r="G6" s="58"/>
      <c r="H6" s="58"/>
      <c r="I6" s="58"/>
      <c r="J6" s="58"/>
      <c r="K6" s="58"/>
      <c r="L6" s="58"/>
      <c r="M6" s="58"/>
      <c r="N6" s="58"/>
      <c r="O6" s="58"/>
      <c r="P6" s="58"/>
    </row>
    <row r="7" spans="1:16" ht="44.25" customHeight="1">
      <c r="A7" s="159" t="s">
        <v>224</v>
      </c>
      <c r="B7" s="159"/>
      <c r="C7" s="159"/>
      <c r="D7" s="159"/>
      <c r="E7" s="159"/>
      <c r="F7" s="159"/>
      <c r="G7" s="58"/>
      <c r="H7" s="58"/>
      <c r="I7" s="58"/>
      <c r="J7" s="58"/>
      <c r="K7" s="58"/>
      <c r="L7" s="58"/>
      <c r="M7" s="58"/>
      <c r="N7" s="58"/>
      <c r="O7" s="58"/>
      <c r="P7" s="58"/>
    </row>
    <row r="8" spans="1:16" ht="42.75" customHeight="1">
      <c r="A8" s="159" t="s">
        <v>153</v>
      </c>
      <c r="B8" s="159"/>
      <c r="C8" s="159"/>
      <c r="D8" s="159"/>
      <c r="E8" s="159"/>
      <c r="F8" s="159"/>
      <c r="G8" s="58"/>
      <c r="H8" s="58"/>
      <c r="I8" s="58"/>
      <c r="J8" s="58"/>
      <c r="K8" s="58"/>
      <c r="L8" s="58"/>
      <c r="M8" s="58"/>
      <c r="N8" s="58"/>
      <c r="O8" s="58"/>
      <c r="P8" s="58"/>
    </row>
    <row r="9" spans="1:16" ht="61.5" customHeight="1">
      <c r="A9" s="159" t="s">
        <v>225</v>
      </c>
      <c r="B9" s="159"/>
      <c r="C9" s="159"/>
      <c r="D9" s="159"/>
      <c r="E9" s="159"/>
      <c r="F9" s="159"/>
      <c r="G9" s="58"/>
      <c r="H9" s="58"/>
      <c r="I9" s="58"/>
      <c r="J9" s="58"/>
      <c r="K9" s="58"/>
      <c r="L9" s="58"/>
      <c r="M9" s="58"/>
      <c r="N9" s="58"/>
      <c r="O9" s="58"/>
      <c r="P9" s="58"/>
    </row>
    <row r="10" spans="1:16" ht="63" customHeight="1">
      <c r="A10" s="159" t="s">
        <v>226</v>
      </c>
      <c r="B10" s="159"/>
      <c r="C10" s="159"/>
      <c r="D10" s="159"/>
      <c r="E10" s="159"/>
      <c r="F10" s="159"/>
      <c r="G10" s="58"/>
      <c r="H10" s="58"/>
      <c r="I10" s="58"/>
      <c r="J10" s="58"/>
      <c r="K10" s="58"/>
      <c r="L10" s="58"/>
      <c r="M10" s="58"/>
      <c r="N10" s="58"/>
      <c r="O10" s="58"/>
      <c r="P10" s="58"/>
    </row>
    <row r="11" spans="1:16" ht="61.5" customHeight="1">
      <c r="A11" s="159" t="s">
        <v>227</v>
      </c>
      <c r="B11" s="159"/>
      <c r="C11" s="159"/>
      <c r="D11" s="159"/>
      <c r="E11" s="159"/>
      <c r="F11" s="159"/>
      <c r="G11" s="58"/>
      <c r="H11" s="58"/>
      <c r="I11" s="58"/>
      <c r="J11" s="58"/>
      <c r="K11" s="58"/>
      <c r="L11" s="58"/>
      <c r="M11" s="58"/>
      <c r="N11" s="58"/>
      <c r="O11" s="58"/>
      <c r="P11" s="58"/>
    </row>
    <row r="12" spans="1:6" ht="15">
      <c r="A12" s="110"/>
      <c r="B12" s="110"/>
      <c r="C12" s="110"/>
      <c r="D12" s="110"/>
      <c r="E12" s="110"/>
      <c r="F12" s="110"/>
    </row>
    <row r="13" spans="1:6" ht="15">
      <c r="A13" s="156" t="s">
        <v>185</v>
      </c>
      <c r="B13" s="156"/>
      <c r="C13" s="156"/>
      <c r="D13" s="156"/>
      <c r="E13" s="110"/>
      <c r="F13" s="110"/>
    </row>
  </sheetData>
  <sheetProtection password="E975" sheet="1" objects="1" scenarios="1"/>
  <mergeCells count="9">
    <mergeCell ref="A1:F1"/>
    <mergeCell ref="A2:F2"/>
    <mergeCell ref="A13:D13"/>
    <mergeCell ref="A10:F10"/>
    <mergeCell ref="A11:F11"/>
    <mergeCell ref="A4:F4"/>
    <mergeCell ref="A7:F7"/>
    <mergeCell ref="A8:F8"/>
    <mergeCell ref="A9:F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46"/>
  <sheetViews>
    <sheetView zoomScalePageLayoutView="0" workbookViewId="0" topLeftCell="A43">
      <selection activeCell="G44" sqref="G44"/>
    </sheetView>
  </sheetViews>
  <sheetFormatPr defaultColWidth="11.421875" defaultRowHeight="15"/>
  <cols>
    <col min="1" max="1" width="42.8515625" style="0" customWidth="1"/>
    <col min="4" max="4" width="33.7109375" style="0" customWidth="1"/>
    <col min="5" max="5" width="15.57421875" style="0" bestFit="1" customWidth="1"/>
    <col min="6" max="10" width="14.57421875" style="0" bestFit="1" customWidth="1"/>
    <col min="11" max="12" width="15.57421875" style="0" bestFit="1" customWidth="1"/>
    <col min="13" max="13" width="13.00390625" style="0" bestFit="1" customWidth="1"/>
    <col min="14" max="15" width="15.57421875" style="0" bestFit="1" customWidth="1"/>
    <col min="16" max="16" width="14.57421875" style="0" bestFit="1" customWidth="1"/>
  </cols>
  <sheetData>
    <row r="1" spans="1:16" ht="15">
      <c r="A1" s="158"/>
      <c r="B1" s="158"/>
      <c r="C1" s="158"/>
      <c r="D1" s="158"/>
      <c r="E1" s="158"/>
      <c r="F1" s="158"/>
      <c r="G1" s="58"/>
      <c r="H1" s="58"/>
      <c r="I1" s="58"/>
      <c r="J1" s="58"/>
      <c r="K1" s="58"/>
      <c r="L1" s="58"/>
      <c r="M1" s="58"/>
      <c r="N1" s="58"/>
      <c r="O1" s="58"/>
      <c r="P1" s="58"/>
    </row>
    <row r="2" spans="1:16" ht="26.25" customHeight="1">
      <c r="A2" s="160" t="s">
        <v>228</v>
      </c>
      <c r="B2" s="160"/>
      <c r="C2" s="160"/>
      <c r="D2" s="160"/>
      <c r="E2" s="160"/>
      <c r="F2" s="160"/>
      <c r="G2" s="58"/>
      <c r="H2" s="58"/>
      <c r="I2" s="58"/>
      <c r="J2" s="58"/>
      <c r="K2" s="58"/>
      <c r="L2" s="58"/>
      <c r="M2" s="58"/>
      <c r="N2" s="58"/>
      <c r="O2" s="58"/>
      <c r="P2" s="58"/>
    </row>
    <row r="3" spans="1:16" ht="15">
      <c r="A3" s="110"/>
      <c r="B3" s="110"/>
      <c r="C3" s="110"/>
      <c r="D3" s="110"/>
      <c r="E3" s="110"/>
      <c r="F3" s="110"/>
      <c r="G3" s="58"/>
      <c r="H3" s="58"/>
      <c r="I3" s="58"/>
      <c r="J3" s="58"/>
      <c r="K3" s="58"/>
      <c r="L3" s="58"/>
      <c r="M3" s="58"/>
      <c r="N3" s="58"/>
      <c r="O3" s="58"/>
      <c r="P3" s="58"/>
    </row>
    <row r="4" spans="1:16" ht="54" customHeight="1">
      <c r="A4" s="163" t="s">
        <v>229</v>
      </c>
      <c r="B4" s="163"/>
      <c r="C4" s="163"/>
      <c r="D4" s="163"/>
      <c r="E4" s="163"/>
      <c r="F4" s="163"/>
      <c r="G4" s="58"/>
      <c r="H4" s="58"/>
      <c r="I4" s="58"/>
      <c r="J4" s="58"/>
      <c r="K4" s="58"/>
      <c r="L4" s="58"/>
      <c r="M4" s="58"/>
      <c r="N4" s="58"/>
      <c r="O4" s="58"/>
      <c r="P4" s="58"/>
    </row>
    <row r="5" spans="1:16" ht="15">
      <c r="A5" s="110"/>
      <c r="B5" s="110"/>
      <c r="C5" s="110"/>
      <c r="D5" s="110"/>
      <c r="E5" s="110"/>
      <c r="F5" s="110"/>
      <c r="G5" s="58"/>
      <c r="H5" s="58"/>
      <c r="I5" s="58"/>
      <c r="J5" s="58"/>
      <c r="K5" s="58"/>
      <c r="L5" s="58"/>
      <c r="M5" s="58"/>
      <c r="N5" s="58"/>
      <c r="O5" s="58"/>
      <c r="P5" s="58"/>
    </row>
    <row r="6" spans="1:16" ht="79.5" customHeight="1">
      <c r="A6" s="159" t="s">
        <v>154</v>
      </c>
      <c r="B6" s="159"/>
      <c r="C6" s="159"/>
      <c r="D6" s="159"/>
      <c r="E6" s="159"/>
      <c r="F6" s="159"/>
      <c r="G6" s="58"/>
      <c r="H6" s="58"/>
      <c r="I6" s="58"/>
      <c r="J6" s="58"/>
      <c r="K6" s="58"/>
      <c r="L6" s="58"/>
      <c r="M6" s="58"/>
      <c r="N6" s="58"/>
      <c r="O6" s="58"/>
      <c r="P6" s="58"/>
    </row>
    <row r="7" spans="1:16" ht="15">
      <c r="A7" s="110"/>
      <c r="B7" s="110"/>
      <c r="C7" s="110"/>
      <c r="D7" s="110"/>
      <c r="E7" s="110"/>
      <c r="F7" s="110"/>
      <c r="G7" s="58"/>
      <c r="H7" s="58"/>
      <c r="I7" s="58"/>
      <c r="J7" s="58"/>
      <c r="K7" s="58"/>
      <c r="L7" s="58"/>
      <c r="M7" s="58"/>
      <c r="N7" s="58"/>
      <c r="O7" s="58"/>
      <c r="P7" s="58"/>
    </row>
    <row r="8" spans="1:16" ht="32.25" customHeight="1">
      <c r="A8" s="159" t="s">
        <v>155</v>
      </c>
      <c r="B8" s="159"/>
      <c r="C8" s="159"/>
      <c r="D8" s="159"/>
      <c r="E8" s="159"/>
      <c r="F8" s="159"/>
      <c r="G8" s="58"/>
      <c r="H8" s="58"/>
      <c r="I8" s="58"/>
      <c r="J8" s="58"/>
      <c r="K8" s="58"/>
      <c r="L8" s="58"/>
      <c r="M8" s="58"/>
      <c r="N8" s="58"/>
      <c r="O8" s="58"/>
      <c r="P8" s="58"/>
    </row>
    <row r="9" spans="1:16" ht="15">
      <c r="A9" s="110"/>
      <c r="B9" s="110"/>
      <c r="C9" s="110"/>
      <c r="D9" s="110"/>
      <c r="E9" s="110"/>
      <c r="F9" s="110"/>
      <c r="G9" s="58"/>
      <c r="H9" s="58"/>
      <c r="I9" s="58"/>
      <c r="J9" s="58"/>
      <c r="K9" s="58"/>
      <c r="L9" s="58"/>
      <c r="M9" s="58"/>
      <c r="N9" s="58"/>
      <c r="O9" s="58"/>
      <c r="P9" s="58"/>
    </row>
    <row r="10" spans="1:16" ht="29.25" customHeight="1">
      <c r="A10" s="159" t="s">
        <v>156</v>
      </c>
      <c r="B10" s="159"/>
      <c r="C10" s="159"/>
      <c r="D10" s="159"/>
      <c r="E10" s="159"/>
      <c r="F10" s="159"/>
      <c r="G10" s="58"/>
      <c r="H10" s="58"/>
      <c r="I10" s="58"/>
      <c r="J10" s="58"/>
      <c r="K10" s="58"/>
      <c r="L10" s="58"/>
      <c r="M10" s="58"/>
      <c r="N10" s="58"/>
      <c r="O10" s="58"/>
      <c r="P10" s="58"/>
    </row>
    <row r="11" spans="1:16" ht="15">
      <c r="A11" s="110"/>
      <c r="B11" s="110"/>
      <c r="C11" s="110"/>
      <c r="D11" s="110"/>
      <c r="E11" s="110"/>
      <c r="F11" s="110"/>
      <c r="G11" s="58"/>
      <c r="H11" s="58"/>
      <c r="I11" s="58"/>
      <c r="J11" s="58"/>
      <c r="K11" s="58"/>
      <c r="L11" s="58"/>
      <c r="M11" s="58"/>
      <c r="N11" s="58"/>
      <c r="O11" s="58"/>
      <c r="P11" s="58"/>
    </row>
    <row r="12" spans="1:16" ht="43.5" customHeight="1">
      <c r="A12" s="164" t="s">
        <v>157</v>
      </c>
      <c r="B12" s="164"/>
      <c r="C12" s="164"/>
      <c r="D12" s="164"/>
      <c r="E12" s="164"/>
      <c r="F12" s="164"/>
      <c r="G12" s="58"/>
      <c r="H12" s="58"/>
      <c r="I12" s="58"/>
      <c r="J12" s="58"/>
      <c r="K12" s="58"/>
      <c r="L12" s="58"/>
      <c r="M12" s="58"/>
      <c r="N12" s="58"/>
      <c r="O12" s="58"/>
      <c r="P12" s="58"/>
    </row>
    <row r="13" spans="1:16" ht="15">
      <c r="A13" s="110"/>
      <c r="B13" s="110"/>
      <c r="C13" s="110"/>
      <c r="D13" s="110"/>
      <c r="E13" s="110"/>
      <c r="F13" s="110"/>
      <c r="G13" s="58"/>
      <c r="H13" s="58"/>
      <c r="I13" s="58"/>
      <c r="J13" s="58"/>
      <c r="K13" s="58"/>
      <c r="L13" s="58"/>
      <c r="M13" s="58"/>
      <c r="N13" s="58"/>
      <c r="O13" s="58"/>
      <c r="P13" s="58"/>
    </row>
    <row r="14" spans="1:16" ht="24.75" customHeight="1">
      <c r="A14" s="164" t="s">
        <v>158</v>
      </c>
      <c r="B14" s="164"/>
      <c r="C14" s="164"/>
      <c r="D14" s="164"/>
      <c r="E14" s="164"/>
      <c r="F14" s="164"/>
      <c r="G14" s="58"/>
      <c r="H14" s="58"/>
      <c r="I14" s="58"/>
      <c r="J14" s="58"/>
      <c r="K14" s="58"/>
      <c r="L14" s="58"/>
      <c r="M14" s="58"/>
      <c r="N14" s="58"/>
      <c r="O14" s="58"/>
      <c r="P14" s="58"/>
    </row>
    <row r="15" spans="1:16" ht="15">
      <c r="A15" s="110"/>
      <c r="B15" s="110"/>
      <c r="C15" s="110"/>
      <c r="D15" s="110"/>
      <c r="E15" s="110"/>
      <c r="F15" s="110"/>
      <c r="G15" s="58"/>
      <c r="H15" s="58"/>
      <c r="I15" s="58"/>
      <c r="J15" s="58"/>
      <c r="K15" s="58"/>
      <c r="L15" s="58"/>
      <c r="M15" s="58"/>
      <c r="N15" s="58"/>
      <c r="O15" s="58"/>
      <c r="P15" s="58"/>
    </row>
    <row r="16" spans="1:16" ht="21" customHeight="1">
      <c r="A16" s="113" t="s">
        <v>110</v>
      </c>
      <c r="B16" s="110"/>
      <c r="C16" s="110"/>
      <c r="D16" s="110"/>
      <c r="E16" s="110"/>
      <c r="F16" s="110"/>
      <c r="G16" s="58"/>
      <c r="H16" s="58"/>
      <c r="I16" s="58"/>
      <c r="J16" s="58"/>
      <c r="K16" s="58"/>
      <c r="L16" s="58"/>
      <c r="M16" s="58"/>
      <c r="N16" s="58"/>
      <c r="O16" s="58"/>
      <c r="P16" s="58"/>
    </row>
    <row r="17" spans="1:16" ht="45.75" customHeight="1">
      <c r="A17" s="159" t="s">
        <v>111</v>
      </c>
      <c r="B17" s="159"/>
      <c r="C17" s="159"/>
      <c r="D17" s="159"/>
      <c r="E17" s="159"/>
      <c r="F17" s="159"/>
      <c r="G17" s="58"/>
      <c r="H17" s="58"/>
      <c r="I17" s="58"/>
      <c r="J17" s="58"/>
      <c r="K17" s="58"/>
      <c r="L17" s="58"/>
      <c r="M17" s="58"/>
      <c r="N17" s="58"/>
      <c r="O17" s="58"/>
      <c r="P17" s="58"/>
    </row>
    <row r="18" spans="1:16" ht="15">
      <c r="A18" s="110"/>
      <c r="B18" s="110"/>
      <c r="C18" s="110"/>
      <c r="D18" s="110"/>
      <c r="E18" s="110"/>
      <c r="F18" s="110"/>
      <c r="G18" s="58"/>
      <c r="H18" s="58"/>
      <c r="I18" s="58"/>
      <c r="J18" s="58"/>
      <c r="K18" s="58"/>
      <c r="L18" s="58"/>
      <c r="M18" s="58"/>
      <c r="N18" s="58"/>
      <c r="O18" s="58"/>
      <c r="P18" s="58"/>
    </row>
    <row r="19" spans="1:16" ht="24.75" customHeight="1">
      <c r="A19" s="159" t="s">
        <v>112</v>
      </c>
      <c r="B19" s="159"/>
      <c r="C19" s="159"/>
      <c r="D19" s="159"/>
      <c r="E19" s="159"/>
      <c r="F19" s="159"/>
      <c r="G19" s="58"/>
      <c r="H19" s="58"/>
      <c r="I19" s="58"/>
      <c r="J19" s="58"/>
      <c r="K19" s="58"/>
      <c r="L19" s="58"/>
      <c r="M19" s="58"/>
      <c r="N19" s="58"/>
      <c r="O19" s="58"/>
      <c r="P19" s="58"/>
    </row>
    <row r="20" spans="1:16" ht="15">
      <c r="A20" s="110"/>
      <c r="B20" s="110"/>
      <c r="C20" s="110"/>
      <c r="D20" s="110"/>
      <c r="E20" s="110"/>
      <c r="F20" s="110"/>
      <c r="G20" s="58"/>
      <c r="H20" s="58"/>
      <c r="I20" s="58"/>
      <c r="J20" s="58"/>
      <c r="K20" s="58"/>
      <c r="L20" s="58"/>
      <c r="M20" s="58"/>
      <c r="N20" s="58"/>
      <c r="O20" s="58"/>
      <c r="P20" s="58"/>
    </row>
    <row r="21" spans="1:16" ht="39.75" customHeight="1">
      <c r="A21" s="159" t="s">
        <v>113</v>
      </c>
      <c r="B21" s="159"/>
      <c r="C21" s="159"/>
      <c r="D21" s="159"/>
      <c r="E21" s="159"/>
      <c r="F21" s="159"/>
      <c r="G21" s="58"/>
      <c r="H21" s="58"/>
      <c r="I21" s="58"/>
      <c r="J21" s="58"/>
      <c r="K21" s="58"/>
      <c r="L21" s="58"/>
      <c r="M21" s="58"/>
      <c r="N21" s="58"/>
      <c r="O21" s="58"/>
      <c r="P21" s="58"/>
    </row>
    <row r="22" spans="1:16" ht="15">
      <c r="A22" s="113"/>
      <c r="B22" s="110"/>
      <c r="C22" s="110"/>
      <c r="D22" s="110"/>
      <c r="E22" s="110"/>
      <c r="F22" s="110"/>
      <c r="G22" s="58"/>
      <c r="H22" s="58"/>
      <c r="I22" s="58"/>
      <c r="J22" s="58"/>
      <c r="K22" s="58"/>
      <c r="L22" s="58"/>
      <c r="M22" s="58"/>
      <c r="N22" s="58"/>
      <c r="O22" s="58"/>
      <c r="P22" s="58"/>
    </row>
    <row r="23" spans="1:16" ht="40.5" customHeight="1">
      <c r="A23" s="159" t="s">
        <v>114</v>
      </c>
      <c r="B23" s="159"/>
      <c r="C23" s="159"/>
      <c r="D23" s="159"/>
      <c r="E23" s="159"/>
      <c r="F23" s="159"/>
      <c r="G23" s="58"/>
      <c r="H23" s="58"/>
      <c r="I23" s="58"/>
      <c r="J23" s="58"/>
      <c r="K23" s="58"/>
      <c r="L23" s="58"/>
      <c r="M23" s="58"/>
      <c r="N23" s="58"/>
      <c r="O23" s="58"/>
      <c r="P23" s="58"/>
    </row>
    <row r="24" spans="1:16" ht="140.25" customHeight="1">
      <c r="A24" s="164" t="s">
        <v>186</v>
      </c>
      <c r="B24" s="164"/>
      <c r="C24" s="164"/>
      <c r="D24" s="164"/>
      <c r="E24" s="164"/>
      <c r="F24" s="164"/>
      <c r="G24" s="58"/>
      <c r="H24" s="58"/>
      <c r="I24" s="58"/>
      <c r="J24" s="58"/>
      <c r="K24" s="58"/>
      <c r="L24" s="58"/>
      <c r="M24" s="58"/>
      <c r="N24" s="58"/>
      <c r="O24" s="58"/>
      <c r="P24" s="58"/>
    </row>
    <row r="25" spans="1:16" ht="66" customHeight="1">
      <c r="A25" s="159" t="s">
        <v>187</v>
      </c>
      <c r="B25" s="159"/>
      <c r="C25" s="159"/>
      <c r="D25" s="159"/>
      <c r="E25" s="159"/>
      <c r="F25" s="159"/>
      <c r="G25" s="58"/>
      <c r="H25" s="58"/>
      <c r="I25" s="58"/>
      <c r="J25" s="58"/>
      <c r="K25" s="58"/>
      <c r="L25" s="58"/>
      <c r="M25" s="58"/>
      <c r="N25" s="58"/>
      <c r="O25" s="58"/>
      <c r="P25" s="58"/>
    </row>
    <row r="26" spans="1:16" ht="37.5" customHeight="1">
      <c r="A26" s="159" t="s">
        <v>159</v>
      </c>
      <c r="B26" s="159"/>
      <c r="C26" s="159"/>
      <c r="D26" s="159"/>
      <c r="E26" s="159"/>
      <c r="F26" s="159"/>
      <c r="G26" s="58"/>
      <c r="H26" s="58"/>
      <c r="I26" s="58"/>
      <c r="J26" s="58"/>
      <c r="K26" s="58"/>
      <c r="L26" s="58"/>
      <c r="M26" s="58"/>
      <c r="N26" s="58"/>
      <c r="O26" s="58"/>
      <c r="P26" s="58"/>
    </row>
    <row r="27" spans="1:16" ht="15">
      <c r="A27" s="110"/>
      <c r="B27" s="110"/>
      <c r="C27" s="110"/>
      <c r="D27" s="110"/>
      <c r="E27" s="110"/>
      <c r="F27" s="110"/>
      <c r="G27" s="58"/>
      <c r="H27" s="58"/>
      <c r="I27" s="58"/>
      <c r="J27" s="58"/>
      <c r="K27" s="58"/>
      <c r="L27" s="58"/>
      <c r="M27" s="58"/>
      <c r="N27" s="58"/>
      <c r="O27" s="58"/>
      <c r="P27" s="58"/>
    </row>
    <row r="28" spans="1:16" ht="40.5" customHeight="1">
      <c r="A28" s="164" t="s">
        <v>188</v>
      </c>
      <c r="B28" s="164"/>
      <c r="C28" s="164"/>
      <c r="D28" s="164"/>
      <c r="E28" s="164"/>
      <c r="F28" s="164"/>
      <c r="G28" s="58"/>
      <c r="H28" s="58"/>
      <c r="I28" s="58"/>
      <c r="J28" s="58"/>
      <c r="K28" s="58"/>
      <c r="L28" s="58"/>
      <c r="M28" s="58"/>
      <c r="N28" s="58"/>
      <c r="O28" s="58"/>
      <c r="P28" s="58"/>
    </row>
    <row r="29" spans="1:16" ht="15">
      <c r="A29" s="165" t="s">
        <v>189</v>
      </c>
      <c r="B29" s="165"/>
      <c r="C29" s="165"/>
      <c r="D29" s="165"/>
      <c r="E29" s="165"/>
      <c r="F29" s="165"/>
      <c r="G29" s="58"/>
      <c r="H29" s="58"/>
      <c r="I29" s="58"/>
      <c r="J29" s="58"/>
      <c r="K29" s="58"/>
      <c r="L29" s="58"/>
      <c r="M29" s="58"/>
      <c r="N29" s="58"/>
      <c r="O29" s="58"/>
      <c r="P29" s="58"/>
    </row>
    <row r="30" spans="1:16" ht="15">
      <c r="A30" s="110"/>
      <c r="B30" s="110"/>
      <c r="C30" s="110"/>
      <c r="D30" s="110"/>
      <c r="E30" s="110"/>
      <c r="F30" s="110"/>
      <c r="G30" s="58"/>
      <c r="H30" s="58"/>
      <c r="I30" s="58"/>
      <c r="J30" s="58"/>
      <c r="K30" s="58"/>
      <c r="L30" s="58"/>
      <c r="M30" s="58"/>
      <c r="N30" s="58"/>
      <c r="O30" s="58"/>
      <c r="P30" s="58"/>
    </row>
    <row r="31" spans="1:16" ht="81" customHeight="1">
      <c r="A31" s="166" t="s">
        <v>190</v>
      </c>
      <c r="B31" s="166"/>
      <c r="C31" s="166"/>
      <c r="D31" s="166"/>
      <c r="E31" s="166"/>
      <c r="F31" s="166"/>
      <c r="G31" s="58"/>
      <c r="H31" s="58"/>
      <c r="I31" s="58"/>
      <c r="J31" s="58"/>
      <c r="K31" s="58"/>
      <c r="L31" s="58"/>
      <c r="M31" s="58"/>
      <c r="N31" s="58"/>
      <c r="O31" s="58"/>
      <c r="P31" s="58"/>
    </row>
    <row r="32" spans="1:16" ht="45" customHeight="1">
      <c r="A32" s="166" t="s">
        <v>191</v>
      </c>
      <c r="B32" s="166"/>
      <c r="C32" s="166"/>
      <c r="D32" s="166"/>
      <c r="E32" s="166"/>
      <c r="F32" s="166"/>
      <c r="G32" s="58"/>
      <c r="H32" s="58"/>
      <c r="I32" s="58"/>
      <c r="J32" s="58"/>
      <c r="K32" s="58"/>
      <c r="L32" s="58"/>
      <c r="M32" s="58"/>
      <c r="N32" s="58"/>
      <c r="O32" s="58"/>
      <c r="P32" s="58"/>
    </row>
    <row r="33" spans="1:16" ht="48" customHeight="1">
      <c r="A33" s="166" t="s">
        <v>192</v>
      </c>
      <c r="B33" s="166"/>
      <c r="C33" s="166"/>
      <c r="D33" s="166"/>
      <c r="E33" s="166"/>
      <c r="F33" s="166"/>
      <c r="G33" s="58"/>
      <c r="H33" s="58"/>
      <c r="I33" s="58"/>
      <c r="J33" s="58"/>
      <c r="K33" s="58"/>
      <c r="L33" s="58"/>
      <c r="M33" s="58"/>
      <c r="N33" s="58"/>
      <c r="O33" s="58"/>
      <c r="P33" s="58"/>
    </row>
    <row r="34" spans="1:16" ht="48.75" customHeight="1">
      <c r="A34" s="166" t="s">
        <v>193</v>
      </c>
      <c r="B34" s="166"/>
      <c r="C34" s="166"/>
      <c r="D34" s="166"/>
      <c r="E34" s="166"/>
      <c r="F34" s="166"/>
      <c r="G34" s="58"/>
      <c r="H34" s="58"/>
      <c r="I34" s="58"/>
      <c r="J34" s="58"/>
      <c r="K34" s="58"/>
      <c r="L34" s="58"/>
      <c r="M34" s="58"/>
      <c r="N34" s="58"/>
      <c r="O34" s="58"/>
      <c r="P34" s="58"/>
    </row>
    <row r="35" spans="1:16" ht="15">
      <c r="A35" s="110"/>
      <c r="B35" s="110"/>
      <c r="C35" s="110"/>
      <c r="D35" s="110"/>
      <c r="E35" s="110"/>
      <c r="F35" s="110"/>
      <c r="G35" s="58"/>
      <c r="H35" s="58"/>
      <c r="I35" s="58"/>
      <c r="J35" s="58"/>
      <c r="K35" s="58"/>
      <c r="L35" s="58"/>
      <c r="M35" s="58"/>
      <c r="N35" s="58"/>
      <c r="O35" s="58"/>
      <c r="P35" s="58"/>
    </row>
    <row r="36" spans="1:16" ht="15">
      <c r="A36" s="110"/>
      <c r="B36" s="110"/>
      <c r="C36" s="110"/>
      <c r="D36" s="110"/>
      <c r="E36" s="110"/>
      <c r="F36" s="110"/>
      <c r="G36" s="58"/>
      <c r="H36" s="58"/>
      <c r="I36" s="58"/>
      <c r="J36" s="58"/>
      <c r="K36" s="58"/>
      <c r="L36" s="58"/>
      <c r="M36" s="58"/>
      <c r="N36" s="58"/>
      <c r="O36" s="58"/>
      <c r="P36" s="58"/>
    </row>
    <row r="37" spans="1:16" ht="25.5" customHeight="1">
      <c r="A37" s="167" t="s">
        <v>160</v>
      </c>
      <c r="B37" s="167"/>
      <c r="C37" s="167"/>
      <c r="D37" s="167"/>
      <c r="E37" s="167"/>
      <c r="F37" s="167"/>
      <c r="G37" s="58"/>
      <c r="H37" s="58"/>
      <c r="I37" s="58"/>
      <c r="J37" s="58"/>
      <c r="K37" s="58"/>
      <c r="L37" s="58"/>
      <c r="M37" s="58"/>
      <c r="N37" s="58"/>
      <c r="O37" s="58"/>
      <c r="P37" s="58"/>
    </row>
    <row r="38" spans="1:16" ht="15">
      <c r="A38" s="110" t="s">
        <v>161</v>
      </c>
      <c r="B38" s="110"/>
      <c r="C38" s="110"/>
      <c r="D38" s="110"/>
      <c r="E38" s="110"/>
      <c r="F38" s="110"/>
      <c r="G38" s="58"/>
      <c r="H38" s="58"/>
      <c r="I38" s="58"/>
      <c r="J38" s="58"/>
      <c r="K38" s="58"/>
      <c r="L38" s="58"/>
      <c r="M38" s="58"/>
      <c r="N38" s="58"/>
      <c r="O38" s="58"/>
      <c r="P38" s="58"/>
    </row>
    <row r="39" spans="7:16" ht="14.25" customHeight="1">
      <c r="G39" s="58"/>
      <c r="H39" s="58"/>
      <c r="I39" s="58"/>
      <c r="J39" s="58"/>
      <c r="K39" s="58"/>
      <c r="L39" s="58"/>
      <c r="M39" s="58"/>
      <c r="N39" s="58"/>
      <c r="O39" s="58"/>
      <c r="P39" s="58"/>
    </row>
    <row r="40" spans="1:16" ht="91.5" customHeight="1">
      <c r="A40" s="168" t="s">
        <v>163</v>
      </c>
      <c r="B40" s="168"/>
      <c r="C40" s="168"/>
      <c r="D40" s="168"/>
      <c r="E40" s="168"/>
      <c r="F40" s="168"/>
      <c r="G40" s="58"/>
      <c r="H40" s="58"/>
      <c r="I40" s="58"/>
      <c r="J40" s="58"/>
      <c r="K40" s="58"/>
      <c r="L40" s="58"/>
      <c r="M40" s="58"/>
      <c r="N40" s="58"/>
      <c r="O40" s="58"/>
      <c r="P40" s="58"/>
    </row>
    <row r="41" spans="1:16" ht="18" customHeight="1">
      <c r="A41" s="132"/>
      <c r="B41" s="132"/>
      <c r="C41" s="132"/>
      <c r="D41" s="132"/>
      <c r="E41" s="132"/>
      <c r="F41" s="132"/>
      <c r="G41" s="58"/>
      <c r="H41" s="58"/>
      <c r="I41" s="58"/>
      <c r="J41" s="58"/>
      <c r="K41" s="58"/>
      <c r="L41" s="58"/>
      <c r="M41" s="58"/>
      <c r="N41" s="58"/>
      <c r="O41" s="58"/>
      <c r="P41" s="58"/>
    </row>
    <row r="42" spans="1:16" ht="39.75" customHeight="1">
      <c r="A42" s="168" t="s">
        <v>162</v>
      </c>
      <c r="B42" s="168"/>
      <c r="C42" s="168"/>
      <c r="D42" s="168"/>
      <c r="E42" s="168"/>
      <c r="F42" s="168"/>
      <c r="G42" s="58"/>
      <c r="H42" s="58"/>
      <c r="I42" s="58"/>
      <c r="J42" s="58"/>
      <c r="K42" s="58"/>
      <c r="L42" s="58"/>
      <c r="M42" s="58"/>
      <c r="N42" s="58"/>
      <c r="O42" s="58"/>
      <c r="P42" s="58"/>
    </row>
    <row r="43" spans="1:16" ht="15">
      <c r="A43" s="110"/>
      <c r="B43" s="110"/>
      <c r="C43" s="110"/>
      <c r="D43" s="110"/>
      <c r="E43" s="110"/>
      <c r="F43" s="110"/>
      <c r="G43" s="58"/>
      <c r="H43" s="58"/>
      <c r="I43" s="58"/>
      <c r="J43" s="58"/>
      <c r="K43" s="58"/>
      <c r="L43" s="58"/>
      <c r="M43" s="58"/>
      <c r="N43" s="58"/>
      <c r="O43" s="58"/>
      <c r="P43" s="58"/>
    </row>
    <row r="44" spans="1:16" ht="91.5" customHeight="1">
      <c r="A44" s="167" t="s">
        <v>164</v>
      </c>
      <c r="B44" s="167"/>
      <c r="C44" s="167"/>
      <c r="D44" s="167"/>
      <c r="E44" s="167"/>
      <c r="F44" s="167"/>
      <c r="G44" s="58"/>
      <c r="H44" s="58"/>
      <c r="I44" s="58"/>
      <c r="J44" s="58"/>
      <c r="K44" s="58"/>
      <c r="L44" s="58"/>
      <c r="M44" s="58"/>
      <c r="N44" s="58"/>
      <c r="O44" s="58"/>
      <c r="P44" s="58"/>
    </row>
    <row r="45" spans="1:6" ht="15">
      <c r="A45" s="110"/>
      <c r="B45" s="110"/>
      <c r="C45" s="110"/>
      <c r="D45" s="110"/>
      <c r="E45" s="110"/>
      <c r="F45" s="110"/>
    </row>
    <row r="46" spans="1:6" ht="15">
      <c r="A46" s="156" t="s">
        <v>185</v>
      </c>
      <c r="B46" s="156"/>
      <c r="C46" s="156"/>
      <c r="D46" s="156"/>
      <c r="E46" s="110"/>
      <c r="F46" s="110"/>
    </row>
  </sheetData>
  <sheetProtection password="E975" sheet="1" objects="1" scenarios="1"/>
  <mergeCells count="26">
    <mergeCell ref="A46:D46"/>
    <mergeCell ref="A44:F44"/>
    <mergeCell ref="A32:F32"/>
    <mergeCell ref="A33:F33"/>
    <mergeCell ref="A34:F34"/>
    <mergeCell ref="A37:F37"/>
    <mergeCell ref="A42:F42"/>
    <mergeCell ref="A40:F40"/>
    <mergeCell ref="A24:F24"/>
    <mergeCell ref="A25:F25"/>
    <mergeCell ref="A26:F26"/>
    <mergeCell ref="A28:F28"/>
    <mergeCell ref="A29:F29"/>
    <mergeCell ref="A31:F31"/>
    <mergeCell ref="A12:F12"/>
    <mergeCell ref="A14:F14"/>
    <mergeCell ref="A17:F17"/>
    <mergeCell ref="A19:F19"/>
    <mergeCell ref="A21:F21"/>
    <mergeCell ref="A23:F23"/>
    <mergeCell ref="A4:F4"/>
    <mergeCell ref="A6:F6"/>
    <mergeCell ref="A8:F8"/>
    <mergeCell ref="A10:F10"/>
    <mergeCell ref="A1:F1"/>
    <mergeCell ref="A2:F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69"/>
  <sheetViews>
    <sheetView zoomScalePageLayoutView="0" workbookViewId="0" topLeftCell="A49">
      <selection activeCell="I1" sqref="I1:J16384"/>
    </sheetView>
  </sheetViews>
  <sheetFormatPr defaultColWidth="11.421875" defaultRowHeight="15"/>
  <cols>
    <col min="1" max="1" width="42.8515625" style="0" customWidth="1"/>
    <col min="4" max="4" width="33.7109375" style="0" customWidth="1"/>
    <col min="5" max="5" width="15.57421875" style="0" bestFit="1" customWidth="1"/>
    <col min="6" max="8" width="14.57421875" style="0" bestFit="1" customWidth="1"/>
    <col min="9" max="10" width="14.57421875" style="0" hidden="1" customWidth="1"/>
    <col min="11" max="12" width="15.57421875" style="0" bestFit="1" customWidth="1"/>
    <col min="13" max="13" width="13.00390625" style="0" bestFit="1" customWidth="1"/>
    <col min="14" max="15" width="15.57421875" style="0" bestFit="1" customWidth="1"/>
    <col min="16" max="16" width="14.57421875" style="0" bestFit="1" customWidth="1"/>
  </cols>
  <sheetData>
    <row r="1" spans="1:16" ht="15">
      <c r="A1" s="169" t="s">
        <v>165</v>
      </c>
      <c r="B1" s="169"/>
      <c r="C1" s="169"/>
      <c r="D1" s="169"/>
      <c r="E1" s="169"/>
      <c r="F1" s="169"/>
      <c r="G1" s="58"/>
      <c r="H1" s="58"/>
      <c r="I1" s="58"/>
      <c r="J1" s="58"/>
      <c r="K1" s="58"/>
      <c r="L1" s="58"/>
      <c r="M1" s="58"/>
      <c r="N1" s="58"/>
      <c r="O1" s="58"/>
      <c r="P1" s="58"/>
    </row>
    <row r="2" spans="1:16" ht="15">
      <c r="A2" s="170" t="s">
        <v>166</v>
      </c>
      <c r="B2" s="170"/>
      <c r="C2" s="170"/>
      <c r="D2" s="170"/>
      <c r="E2" s="170"/>
      <c r="F2" s="170"/>
      <c r="G2" s="58"/>
      <c r="H2" s="58"/>
      <c r="I2" s="58"/>
      <c r="J2" s="58"/>
      <c r="K2" s="58"/>
      <c r="L2" s="58"/>
      <c r="M2" s="58"/>
      <c r="N2" s="58"/>
      <c r="O2" s="58"/>
      <c r="P2" s="58"/>
    </row>
    <row r="3" spans="1:16" ht="15">
      <c r="A3" s="170" t="s">
        <v>167</v>
      </c>
      <c r="B3" s="170"/>
      <c r="C3" s="170"/>
      <c r="D3" s="170"/>
      <c r="E3" s="170"/>
      <c r="F3" s="170"/>
      <c r="G3" s="58"/>
      <c r="H3" s="58"/>
      <c r="I3" s="58"/>
      <c r="J3" s="58"/>
      <c r="K3" s="58"/>
      <c r="L3" s="58"/>
      <c r="M3" s="58"/>
      <c r="N3" s="58"/>
      <c r="O3" s="58"/>
      <c r="P3" s="58"/>
    </row>
    <row r="4" spans="1:16" ht="15">
      <c r="A4" s="110"/>
      <c r="B4" s="110"/>
      <c r="C4" s="110"/>
      <c r="D4" s="110"/>
      <c r="E4" s="110"/>
      <c r="F4" s="110"/>
      <c r="G4" s="58"/>
      <c r="H4" s="58"/>
      <c r="I4" s="58"/>
      <c r="J4" s="58"/>
      <c r="K4" s="58"/>
      <c r="L4" s="58"/>
      <c r="M4" s="58"/>
      <c r="N4" s="58"/>
      <c r="O4" s="58"/>
      <c r="P4" s="58"/>
    </row>
    <row r="5" spans="1:16" ht="32.25" customHeight="1">
      <c r="A5" s="167" t="s">
        <v>168</v>
      </c>
      <c r="B5" s="167"/>
      <c r="C5" s="167"/>
      <c r="D5" s="167"/>
      <c r="E5" s="167"/>
      <c r="F5" s="167"/>
      <c r="G5" s="58"/>
      <c r="H5" s="58"/>
      <c r="I5" s="172" t="s">
        <v>230</v>
      </c>
      <c r="J5" s="172"/>
      <c r="K5" s="58"/>
      <c r="L5" s="58"/>
      <c r="M5" s="58"/>
      <c r="N5" s="58"/>
      <c r="O5" s="58"/>
      <c r="P5" s="58"/>
    </row>
    <row r="6" spans="1:16" ht="15">
      <c r="A6" s="110"/>
      <c r="B6" s="110"/>
      <c r="C6" s="110"/>
      <c r="D6" s="110"/>
      <c r="E6" s="110"/>
      <c r="F6" s="110"/>
      <c r="G6" s="58"/>
      <c r="H6" s="58"/>
      <c r="I6" s="133" t="s">
        <v>128</v>
      </c>
      <c r="J6" s="133" t="s">
        <v>129</v>
      </c>
      <c r="K6" s="58"/>
      <c r="L6" s="58"/>
      <c r="M6" s="58"/>
      <c r="N6" s="58"/>
      <c r="O6" s="58"/>
      <c r="P6" s="58"/>
    </row>
    <row r="7" spans="1:16" ht="15">
      <c r="A7" s="114" t="s">
        <v>169</v>
      </c>
      <c r="B7" s="110"/>
      <c r="C7" s="110"/>
      <c r="D7" s="110"/>
      <c r="E7" s="110"/>
      <c r="F7" s="110"/>
      <c r="G7" s="58"/>
      <c r="H7" s="58"/>
      <c r="I7" s="133">
        <v>2021</v>
      </c>
      <c r="J7" s="134">
        <v>36308</v>
      </c>
      <c r="K7" s="58"/>
      <c r="L7" s="58"/>
      <c r="M7" s="58"/>
      <c r="N7" s="58"/>
      <c r="O7" s="58"/>
      <c r="P7" s="58"/>
    </row>
    <row r="8" spans="1:16" ht="15">
      <c r="A8" s="110"/>
      <c r="B8" s="110"/>
      <c r="C8" s="110"/>
      <c r="D8" s="110"/>
      <c r="E8" s="110"/>
      <c r="F8" s="110"/>
      <c r="G8" s="58"/>
      <c r="H8" s="58"/>
      <c r="I8" s="58"/>
      <c r="J8" s="58"/>
      <c r="K8" s="58"/>
      <c r="L8" s="58"/>
      <c r="M8" s="58"/>
      <c r="N8" s="58"/>
      <c r="O8" s="58"/>
      <c r="P8" s="58"/>
    </row>
    <row r="9" spans="1:16" ht="15">
      <c r="A9" s="114" t="s">
        <v>170</v>
      </c>
      <c r="B9" s="110"/>
      <c r="C9" s="110"/>
      <c r="D9" s="110"/>
      <c r="E9" s="110"/>
      <c r="F9" s="110"/>
      <c r="G9" s="58"/>
      <c r="H9" s="58"/>
      <c r="I9" s="58"/>
      <c r="J9" s="58"/>
      <c r="K9" s="58"/>
      <c r="L9" s="58"/>
      <c r="M9" s="58"/>
      <c r="N9" s="58"/>
      <c r="O9" s="58"/>
      <c r="P9" s="58"/>
    </row>
    <row r="10" spans="1:16" ht="15">
      <c r="A10" s="110"/>
      <c r="B10" s="110"/>
      <c r="C10" s="110"/>
      <c r="D10" s="110"/>
      <c r="E10" s="110"/>
      <c r="F10" s="110"/>
      <c r="G10" s="58"/>
      <c r="H10" s="58"/>
      <c r="I10" s="58"/>
      <c r="J10" s="58"/>
      <c r="K10" s="58"/>
      <c r="L10" s="58"/>
      <c r="M10" s="58"/>
      <c r="N10" s="58"/>
      <c r="O10" s="58"/>
      <c r="P10" s="58"/>
    </row>
    <row r="11" spans="1:16" ht="15">
      <c r="A11" s="114" t="s">
        <v>171</v>
      </c>
      <c r="B11" s="110"/>
      <c r="C11" s="110"/>
      <c r="D11" s="110"/>
      <c r="E11" s="110"/>
      <c r="F11" s="110"/>
      <c r="G11" s="58"/>
      <c r="H11" s="58"/>
      <c r="I11" s="58"/>
      <c r="J11" s="58"/>
      <c r="K11" s="58"/>
      <c r="L11" s="58"/>
      <c r="M11" s="58"/>
      <c r="N11" s="58"/>
      <c r="O11" s="58"/>
      <c r="P11" s="58"/>
    </row>
    <row r="12" spans="1:16" ht="15">
      <c r="A12" s="110"/>
      <c r="B12" s="110"/>
      <c r="C12" s="110"/>
      <c r="D12" s="110"/>
      <c r="E12" s="110"/>
      <c r="F12" s="110"/>
      <c r="G12" s="58"/>
      <c r="H12" s="58"/>
      <c r="I12" s="58"/>
      <c r="J12" s="58"/>
      <c r="K12" s="58"/>
      <c r="L12" s="58"/>
      <c r="M12" s="58"/>
      <c r="N12" s="58"/>
      <c r="O12" s="58"/>
      <c r="P12" s="58"/>
    </row>
    <row r="13" spans="1:16" ht="38.25" customHeight="1">
      <c r="A13" s="168" t="s">
        <v>194</v>
      </c>
      <c r="B13" s="168"/>
      <c r="C13" s="168"/>
      <c r="D13" s="168"/>
      <c r="E13" s="168"/>
      <c r="F13" s="168"/>
      <c r="G13" s="58"/>
      <c r="H13" s="58"/>
      <c r="I13" s="58"/>
      <c r="J13" s="58"/>
      <c r="K13" s="58"/>
      <c r="L13" s="58"/>
      <c r="M13" s="58"/>
      <c r="N13" s="58"/>
      <c r="O13" s="58"/>
      <c r="P13" s="58"/>
    </row>
    <row r="14" spans="1:16" ht="15">
      <c r="A14" s="110"/>
      <c r="B14" s="110"/>
      <c r="C14" s="110"/>
      <c r="D14" s="110"/>
      <c r="E14" s="110"/>
      <c r="F14" s="110"/>
      <c r="G14" s="58"/>
      <c r="H14" s="58"/>
      <c r="I14" s="58"/>
      <c r="J14" s="58"/>
      <c r="K14" s="58"/>
      <c r="L14" s="58"/>
      <c r="M14" s="58"/>
      <c r="N14" s="58"/>
      <c r="O14" s="58"/>
      <c r="P14" s="58"/>
    </row>
    <row r="15" spans="1:16" ht="30">
      <c r="A15" s="115" t="s">
        <v>117</v>
      </c>
      <c r="B15" s="115" t="s">
        <v>118</v>
      </c>
      <c r="C15" s="110"/>
      <c r="D15" s="116" t="s">
        <v>119</v>
      </c>
      <c r="E15" s="116" t="s">
        <v>120</v>
      </c>
      <c r="F15" s="116" t="s">
        <v>118</v>
      </c>
      <c r="G15" s="58"/>
      <c r="H15" s="58"/>
      <c r="I15" s="58"/>
      <c r="J15" s="58"/>
      <c r="K15" s="58"/>
      <c r="L15" s="58"/>
      <c r="M15" s="58"/>
      <c r="N15" s="58"/>
      <c r="O15" s="58"/>
      <c r="P15" s="58"/>
    </row>
    <row r="16" spans="1:16" ht="15">
      <c r="A16" s="117" t="s">
        <v>121</v>
      </c>
      <c r="B16" s="118">
        <v>0.9</v>
      </c>
      <c r="C16" s="110"/>
      <c r="D16" s="119">
        <f>+(J7*350)+1</f>
        <v>12707801</v>
      </c>
      <c r="E16" s="119">
        <f>+J7*410</f>
        <v>14886280</v>
      </c>
      <c r="F16" s="120">
        <v>0.9</v>
      </c>
      <c r="G16" s="58"/>
      <c r="H16" s="58"/>
      <c r="I16" s="58"/>
      <c r="J16" s="58"/>
      <c r="K16" s="58"/>
      <c r="L16" s="58"/>
      <c r="M16" s="58"/>
      <c r="N16" s="58"/>
      <c r="O16" s="58"/>
      <c r="P16" s="58"/>
    </row>
    <row r="17" spans="1:16" ht="15">
      <c r="A17" s="117" t="s">
        <v>122</v>
      </c>
      <c r="B17" s="118">
        <v>0.8</v>
      </c>
      <c r="C17" s="110"/>
      <c r="D17" s="119">
        <f>+E16+1</f>
        <v>14886281</v>
      </c>
      <c r="E17" s="119">
        <f>+J7*470</f>
        <v>17064760</v>
      </c>
      <c r="F17" s="120">
        <v>0.8</v>
      </c>
      <c r="G17" s="58"/>
      <c r="H17" s="58"/>
      <c r="I17" s="58"/>
      <c r="J17" s="58"/>
      <c r="K17" s="58"/>
      <c r="L17" s="58"/>
      <c r="M17" s="58"/>
      <c r="N17" s="58"/>
      <c r="O17" s="58"/>
      <c r="P17" s="58"/>
    </row>
    <row r="18" spans="1:16" ht="15">
      <c r="A18" s="117" t="s">
        <v>123</v>
      </c>
      <c r="B18" s="118">
        <v>0.6</v>
      </c>
      <c r="C18" s="110"/>
      <c r="D18" s="119">
        <f>+E17+1</f>
        <v>17064761</v>
      </c>
      <c r="E18" s="119">
        <f>+J7*530</f>
        <v>19243240</v>
      </c>
      <c r="F18" s="120">
        <v>0.6</v>
      </c>
      <c r="G18" s="58"/>
      <c r="H18" s="58"/>
      <c r="I18" s="58"/>
      <c r="J18" s="58"/>
      <c r="K18" s="58"/>
      <c r="L18" s="58"/>
      <c r="M18" s="58"/>
      <c r="N18" s="58"/>
      <c r="O18" s="58"/>
      <c r="P18" s="58"/>
    </row>
    <row r="19" spans="1:16" ht="15">
      <c r="A19" s="117" t="s">
        <v>124</v>
      </c>
      <c r="B19" s="118">
        <v>0.4</v>
      </c>
      <c r="C19" s="110"/>
      <c r="D19" s="119">
        <f>+E18+1</f>
        <v>19243241</v>
      </c>
      <c r="E19" s="119">
        <f>+J7*590</f>
        <v>21421720</v>
      </c>
      <c r="F19" s="120">
        <v>0.4</v>
      </c>
      <c r="G19" s="58"/>
      <c r="H19" s="58"/>
      <c r="I19" s="58"/>
      <c r="J19" s="58"/>
      <c r="K19" s="58"/>
      <c r="L19" s="58"/>
      <c r="M19" s="58"/>
      <c r="N19" s="58"/>
      <c r="O19" s="58"/>
      <c r="P19" s="58"/>
    </row>
    <row r="20" spans="1:16" ht="15">
      <c r="A20" s="117" t="s">
        <v>125</v>
      </c>
      <c r="B20" s="118">
        <v>0.2</v>
      </c>
      <c r="C20" s="110"/>
      <c r="D20" s="119">
        <f>+E19+1</f>
        <v>21421721</v>
      </c>
      <c r="E20" s="119">
        <f>+J7*650</f>
        <v>23600200</v>
      </c>
      <c r="F20" s="120">
        <v>0.2</v>
      </c>
      <c r="G20" s="58"/>
      <c r="H20" s="58"/>
      <c r="I20" s="58"/>
      <c r="J20" s="58"/>
      <c r="K20" s="58"/>
      <c r="L20" s="58"/>
      <c r="M20" s="58"/>
      <c r="N20" s="58"/>
      <c r="O20" s="58"/>
      <c r="P20" s="58"/>
    </row>
    <row r="21" spans="1:16" ht="15">
      <c r="A21" s="117" t="s">
        <v>126</v>
      </c>
      <c r="B21" s="118">
        <v>0</v>
      </c>
      <c r="C21" s="110"/>
      <c r="D21" s="119">
        <f>+E20+1</f>
        <v>23600201</v>
      </c>
      <c r="E21" s="119"/>
      <c r="F21" s="120">
        <v>0</v>
      </c>
      <c r="G21" s="58"/>
      <c r="H21" s="58"/>
      <c r="I21" s="58"/>
      <c r="J21" s="58"/>
      <c r="K21" s="58"/>
      <c r="L21" s="58"/>
      <c r="M21" s="58"/>
      <c r="N21" s="58"/>
      <c r="O21" s="58"/>
      <c r="P21" s="58"/>
    </row>
    <row r="22" spans="1:16" ht="15">
      <c r="A22" s="110"/>
      <c r="B22" s="110"/>
      <c r="C22" s="110"/>
      <c r="D22" s="110"/>
      <c r="E22" s="110"/>
      <c r="F22" s="110"/>
      <c r="G22" s="58"/>
      <c r="H22" s="58"/>
      <c r="I22" s="58"/>
      <c r="J22" s="58"/>
      <c r="K22" s="58"/>
      <c r="L22" s="58"/>
      <c r="M22" s="58"/>
      <c r="N22" s="58"/>
      <c r="O22" s="58"/>
      <c r="P22" s="58"/>
    </row>
    <row r="23" spans="1:16" ht="44.25" customHeight="1">
      <c r="A23" s="168" t="s">
        <v>172</v>
      </c>
      <c r="B23" s="168"/>
      <c r="C23" s="168"/>
      <c r="D23" s="168"/>
      <c r="E23" s="168"/>
      <c r="F23" s="168"/>
      <c r="G23" s="58"/>
      <c r="H23" s="58"/>
      <c r="I23" s="58"/>
      <c r="J23" s="58"/>
      <c r="K23" s="58"/>
      <c r="L23" s="58"/>
      <c r="M23" s="58"/>
      <c r="N23" s="58"/>
      <c r="O23" s="58"/>
      <c r="P23" s="58"/>
    </row>
    <row r="24" spans="1:16" ht="15">
      <c r="A24" s="110"/>
      <c r="B24" s="110"/>
      <c r="C24" s="110"/>
      <c r="D24" s="110"/>
      <c r="E24" s="110"/>
      <c r="F24" s="110"/>
      <c r="G24" s="58"/>
      <c r="H24" s="58"/>
      <c r="I24" s="58"/>
      <c r="J24" s="58"/>
      <c r="K24" s="58"/>
      <c r="L24" s="58"/>
      <c r="M24" s="58"/>
      <c r="N24" s="58"/>
      <c r="O24" s="58"/>
      <c r="P24" s="58"/>
    </row>
    <row r="25" spans="1:16" ht="57" customHeight="1">
      <c r="A25" s="168" t="s">
        <v>173</v>
      </c>
      <c r="B25" s="168"/>
      <c r="C25" s="168"/>
      <c r="D25" s="168"/>
      <c r="E25" s="168"/>
      <c r="F25" s="168"/>
      <c r="G25" s="58"/>
      <c r="H25" s="58"/>
      <c r="I25" s="58"/>
      <c r="J25" s="58"/>
      <c r="K25" s="58"/>
      <c r="L25" s="58"/>
      <c r="M25" s="58"/>
      <c r="N25" s="58"/>
      <c r="O25" s="58"/>
      <c r="P25" s="58"/>
    </row>
    <row r="26" spans="1:16" ht="15">
      <c r="A26" s="110"/>
      <c r="B26" s="110"/>
      <c r="C26" s="110"/>
      <c r="D26" s="110"/>
      <c r="E26" s="110"/>
      <c r="F26" s="110"/>
      <c r="G26" s="58"/>
      <c r="H26" s="58"/>
      <c r="I26" s="58"/>
      <c r="J26" s="58"/>
      <c r="K26" s="58"/>
      <c r="L26" s="58"/>
      <c r="M26" s="58"/>
      <c r="N26" s="58"/>
      <c r="O26" s="58"/>
      <c r="P26" s="58"/>
    </row>
    <row r="27" spans="1:16" ht="15">
      <c r="A27" s="114" t="s">
        <v>213</v>
      </c>
      <c r="B27" s="110"/>
      <c r="C27" s="110"/>
      <c r="D27" s="110"/>
      <c r="E27" s="110"/>
      <c r="F27" s="110"/>
      <c r="G27" s="58"/>
      <c r="H27" s="58"/>
      <c r="I27" s="58"/>
      <c r="J27" s="58"/>
      <c r="K27" s="58"/>
      <c r="L27" s="58"/>
      <c r="M27" s="58"/>
      <c r="N27" s="58"/>
      <c r="O27" s="58"/>
      <c r="P27" s="58"/>
    </row>
    <row r="28" spans="1:16" ht="15">
      <c r="A28" s="114" t="s">
        <v>212</v>
      </c>
      <c r="B28" s="110"/>
      <c r="C28" s="110"/>
      <c r="D28" s="110"/>
      <c r="E28" s="110"/>
      <c r="F28" s="110"/>
      <c r="G28" s="58"/>
      <c r="H28" s="58"/>
      <c r="I28" s="58"/>
      <c r="J28" s="58"/>
      <c r="K28" s="58"/>
      <c r="L28" s="58"/>
      <c r="M28" s="58"/>
      <c r="N28" s="58"/>
      <c r="O28" s="58"/>
      <c r="P28" s="58"/>
    </row>
    <row r="29" spans="1:16" ht="15">
      <c r="A29" s="114"/>
      <c r="B29" s="110"/>
      <c r="C29" s="110"/>
      <c r="D29" s="110"/>
      <c r="E29" s="110"/>
      <c r="F29" s="110"/>
      <c r="G29" s="58"/>
      <c r="H29" s="58"/>
      <c r="I29" s="58"/>
      <c r="J29" s="58"/>
      <c r="K29" s="58"/>
      <c r="L29" s="58"/>
      <c r="M29" s="58"/>
      <c r="N29" s="58"/>
      <c r="O29" s="58"/>
      <c r="P29" s="58"/>
    </row>
    <row r="30" spans="1:16" ht="15">
      <c r="A30" s="114" t="s">
        <v>211</v>
      </c>
      <c r="B30" s="110"/>
      <c r="C30" s="110"/>
      <c r="D30" s="110"/>
      <c r="E30" s="110"/>
      <c r="F30" s="110"/>
      <c r="G30" s="58"/>
      <c r="H30" s="58"/>
      <c r="I30" s="58"/>
      <c r="J30" s="58"/>
      <c r="K30" s="58"/>
      <c r="L30" s="58"/>
      <c r="M30" s="58"/>
      <c r="N30" s="58"/>
      <c r="O30" s="58"/>
      <c r="P30" s="58"/>
    </row>
    <row r="31" spans="1:16" ht="15">
      <c r="A31" s="114" t="s">
        <v>210</v>
      </c>
      <c r="B31" s="110"/>
      <c r="C31" s="110"/>
      <c r="D31" s="110"/>
      <c r="E31" s="110"/>
      <c r="F31" s="110"/>
      <c r="G31" s="58"/>
      <c r="H31" s="58"/>
      <c r="I31" s="58"/>
      <c r="J31" s="58"/>
      <c r="K31" s="58"/>
      <c r="L31" s="58"/>
      <c r="M31" s="58"/>
      <c r="N31" s="58"/>
      <c r="O31" s="58"/>
      <c r="P31" s="58"/>
    </row>
    <row r="32" spans="1:16" ht="15">
      <c r="A32" s="114"/>
      <c r="B32" s="110"/>
      <c r="C32" s="110"/>
      <c r="D32" s="110"/>
      <c r="E32" s="110"/>
      <c r="F32" s="110"/>
      <c r="G32" s="58"/>
      <c r="H32" s="58"/>
      <c r="I32" s="58"/>
      <c r="J32" s="58"/>
      <c r="K32" s="58"/>
      <c r="L32" s="58"/>
      <c r="M32" s="58"/>
      <c r="N32" s="58"/>
      <c r="O32" s="58"/>
      <c r="P32" s="58"/>
    </row>
    <row r="33" spans="1:16" ht="30" customHeight="1">
      <c r="A33" s="167" t="s">
        <v>195</v>
      </c>
      <c r="B33" s="167"/>
      <c r="C33" s="167"/>
      <c r="D33" s="167"/>
      <c r="E33" s="167"/>
      <c r="F33" s="167"/>
      <c r="G33" s="58"/>
      <c r="H33" s="58"/>
      <c r="I33" s="58"/>
      <c r="J33" s="58"/>
      <c r="K33" s="58"/>
      <c r="L33" s="58"/>
      <c r="M33" s="58"/>
      <c r="N33" s="58"/>
      <c r="O33" s="58"/>
      <c r="P33" s="58"/>
    </row>
    <row r="34" spans="1:16" ht="15">
      <c r="A34" s="110"/>
      <c r="B34" s="110"/>
      <c r="C34" s="110"/>
      <c r="D34" s="110"/>
      <c r="E34" s="110"/>
      <c r="F34" s="110"/>
      <c r="G34" s="58"/>
      <c r="H34" s="58"/>
      <c r="I34" s="58"/>
      <c r="J34" s="58"/>
      <c r="K34" s="58"/>
      <c r="L34" s="58"/>
      <c r="M34" s="58"/>
      <c r="N34" s="58"/>
      <c r="O34" s="58"/>
      <c r="P34" s="58"/>
    </row>
    <row r="35" spans="1:16" ht="15">
      <c r="A35" s="167" t="s">
        <v>196</v>
      </c>
      <c r="B35" s="167"/>
      <c r="C35" s="167"/>
      <c r="D35" s="167"/>
      <c r="E35" s="167"/>
      <c r="F35" s="167"/>
      <c r="G35" s="58"/>
      <c r="H35" s="58"/>
      <c r="I35" s="58"/>
      <c r="J35" s="58"/>
      <c r="K35" s="58"/>
      <c r="L35" s="58"/>
      <c r="M35" s="58"/>
      <c r="N35" s="58"/>
      <c r="O35" s="58"/>
      <c r="P35" s="58"/>
    </row>
    <row r="36" spans="1:16" ht="15">
      <c r="A36" s="110"/>
      <c r="B36" s="110"/>
      <c r="C36" s="110"/>
      <c r="D36" s="110"/>
      <c r="E36" s="110"/>
      <c r="F36" s="110"/>
      <c r="G36" s="58"/>
      <c r="H36" s="58"/>
      <c r="I36" s="58"/>
      <c r="J36" s="58"/>
      <c r="K36" s="58"/>
      <c r="L36" s="58"/>
      <c r="M36" s="58"/>
      <c r="N36" s="58"/>
      <c r="O36" s="58"/>
      <c r="P36" s="58"/>
    </row>
    <row r="37" spans="1:16" ht="39.75" customHeight="1">
      <c r="A37" s="171" t="s">
        <v>197</v>
      </c>
      <c r="B37" s="171"/>
      <c r="C37" s="171"/>
      <c r="D37" s="171"/>
      <c r="E37" s="171"/>
      <c r="F37" s="171"/>
      <c r="G37" s="58"/>
      <c r="H37" s="58"/>
      <c r="I37" s="58"/>
      <c r="J37" s="58"/>
      <c r="K37" s="58"/>
      <c r="L37" s="58"/>
      <c r="M37" s="58"/>
      <c r="N37" s="58"/>
      <c r="O37" s="58"/>
      <c r="P37" s="58"/>
    </row>
    <row r="38" spans="1:16" ht="15">
      <c r="A38" s="110"/>
      <c r="B38" s="110"/>
      <c r="C38" s="110"/>
      <c r="D38" s="110"/>
      <c r="E38" s="110"/>
      <c r="F38" s="110"/>
      <c r="G38" s="58"/>
      <c r="H38" s="58"/>
      <c r="I38" s="58"/>
      <c r="J38" s="58"/>
      <c r="K38" s="58"/>
      <c r="L38" s="58"/>
      <c r="M38" s="58"/>
      <c r="N38" s="58"/>
      <c r="O38" s="58"/>
      <c r="P38" s="58"/>
    </row>
    <row r="39" spans="1:16" ht="44.25" customHeight="1">
      <c r="A39" s="167" t="s">
        <v>174</v>
      </c>
      <c r="B39" s="167"/>
      <c r="C39" s="167"/>
      <c r="D39" s="167"/>
      <c r="E39" s="167"/>
      <c r="F39" s="167"/>
      <c r="G39" s="58"/>
      <c r="H39" s="58"/>
      <c r="I39" s="58"/>
      <c r="J39" s="58"/>
      <c r="K39" s="58"/>
      <c r="L39" s="58"/>
      <c r="M39" s="58"/>
      <c r="N39" s="58"/>
      <c r="O39" s="58"/>
      <c r="P39" s="58"/>
    </row>
    <row r="40" spans="1:16" ht="15">
      <c r="A40" s="110"/>
      <c r="B40" s="110"/>
      <c r="C40" s="110"/>
      <c r="D40" s="110"/>
      <c r="E40" s="110"/>
      <c r="F40" s="110"/>
      <c r="G40" s="58"/>
      <c r="H40" s="58"/>
      <c r="I40" s="58"/>
      <c r="J40" s="58"/>
      <c r="K40" s="58"/>
      <c r="L40" s="58"/>
      <c r="M40" s="58"/>
      <c r="N40" s="58"/>
      <c r="O40" s="58"/>
      <c r="P40" s="58"/>
    </row>
    <row r="41" spans="1:16" ht="53.25" customHeight="1">
      <c r="A41" s="167" t="s">
        <v>175</v>
      </c>
      <c r="B41" s="167"/>
      <c r="C41" s="167"/>
      <c r="D41" s="167"/>
      <c r="E41" s="167"/>
      <c r="F41" s="167"/>
      <c r="G41" s="58"/>
      <c r="H41" s="58"/>
      <c r="I41" s="58"/>
      <c r="J41" s="58"/>
      <c r="K41" s="58"/>
      <c r="L41" s="58"/>
      <c r="M41" s="58"/>
      <c r="N41" s="58"/>
      <c r="O41" s="58"/>
      <c r="P41" s="58"/>
    </row>
    <row r="42" spans="1:16" ht="15">
      <c r="A42" s="110"/>
      <c r="B42" s="110"/>
      <c r="C42" s="110"/>
      <c r="D42" s="110"/>
      <c r="E42" s="110"/>
      <c r="F42" s="110"/>
      <c r="G42" s="58"/>
      <c r="H42" s="58"/>
      <c r="I42" s="58"/>
      <c r="J42" s="58"/>
      <c r="K42" s="58"/>
      <c r="L42" s="58"/>
      <c r="M42" s="58"/>
      <c r="N42" s="58"/>
      <c r="O42" s="58"/>
      <c r="P42" s="58"/>
    </row>
    <row r="43" spans="1:16" ht="42.75" customHeight="1">
      <c r="A43" s="167" t="s">
        <v>176</v>
      </c>
      <c r="B43" s="167"/>
      <c r="C43" s="167"/>
      <c r="D43" s="167"/>
      <c r="E43" s="167"/>
      <c r="F43" s="167"/>
      <c r="G43" s="58"/>
      <c r="H43" s="58"/>
      <c r="I43" s="58"/>
      <c r="J43" s="58"/>
      <c r="K43" s="58"/>
      <c r="L43" s="58"/>
      <c r="M43" s="58"/>
      <c r="N43" s="58"/>
      <c r="O43" s="58"/>
      <c r="P43" s="58"/>
    </row>
    <row r="44" spans="1:16" ht="15">
      <c r="A44" s="110"/>
      <c r="B44" s="110"/>
      <c r="C44" s="110"/>
      <c r="D44" s="110"/>
      <c r="E44" s="110"/>
      <c r="F44" s="110"/>
      <c r="G44" s="58"/>
      <c r="H44" s="58"/>
      <c r="I44" s="58"/>
      <c r="J44" s="58"/>
      <c r="K44" s="58"/>
      <c r="L44" s="58"/>
      <c r="M44" s="58"/>
      <c r="N44" s="58"/>
      <c r="O44" s="58"/>
      <c r="P44" s="58"/>
    </row>
    <row r="45" spans="1:16" ht="29.25" customHeight="1">
      <c r="A45" s="166" t="s">
        <v>231</v>
      </c>
      <c r="B45" s="166"/>
      <c r="C45" s="166"/>
      <c r="D45" s="166"/>
      <c r="E45" s="166"/>
      <c r="F45" s="166"/>
      <c r="G45" s="58"/>
      <c r="H45" s="58"/>
      <c r="I45" s="58"/>
      <c r="J45" s="58"/>
      <c r="K45" s="58"/>
      <c r="L45" s="58"/>
      <c r="M45" s="58"/>
      <c r="N45" s="58"/>
      <c r="O45" s="58"/>
      <c r="P45" s="58"/>
    </row>
    <row r="46" spans="1:16" ht="15">
      <c r="A46" s="110"/>
      <c r="B46" s="110"/>
      <c r="C46" s="110"/>
      <c r="D46" s="110"/>
      <c r="E46" s="110"/>
      <c r="F46" s="110"/>
      <c r="G46" s="58"/>
      <c r="H46" s="58"/>
      <c r="I46" s="58"/>
      <c r="J46" s="58"/>
      <c r="K46" s="58"/>
      <c r="L46" s="58"/>
      <c r="M46" s="58"/>
      <c r="N46" s="58"/>
      <c r="O46" s="58"/>
      <c r="P46" s="58"/>
    </row>
    <row r="47" spans="1:16" ht="45.75" customHeight="1">
      <c r="A47" s="166" t="s">
        <v>198</v>
      </c>
      <c r="B47" s="166"/>
      <c r="C47" s="166"/>
      <c r="D47" s="166"/>
      <c r="E47" s="166"/>
      <c r="F47" s="166"/>
      <c r="G47" s="58"/>
      <c r="H47" s="58"/>
      <c r="I47" s="58"/>
      <c r="J47" s="58"/>
      <c r="K47" s="58"/>
      <c r="L47" s="58"/>
      <c r="M47" s="58"/>
      <c r="N47" s="58"/>
      <c r="O47" s="58"/>
      <c r="P47" s="58"/>
    </row>
    <row r="48" spans="1:16" ht="15">
      <c r="A48" s="110"/>
      <c r="B48" s="110"/>
      <c r="C48" s="110"/>
      <c r="D48" s="110"/>
      <c r="E48" s="110"/>
      <c r="F48" s="110"/>
      <c r="G48" s="58"/>
      <c r="H48" s="58"/>
      <c r="I48" s="58"/>
      <c r="J48" s="58"/>
      <c r="K48" s="58"/>
      <c r="L48" s="58"/>
      <c r="M48" s="58"/>
      <c r="N48" s="58"/>
      <c r="O48" s="58"/>
      <c r="P48" s="58"/>
    </row>
    <row r="49" spans="1:16" ht="127.5" customHeight="1">
      <c r="A49" s="167" t="s">
        <v>232</v>
      </c>
      <c r="B49" s="167"/>
      <c r="C49" s="167"/>
      <c r="D49" s="167"/>
      <c r="E49" s="167"/>
      <c r="F49" s="167"/>
      <c r="G49" s="58"/>
      <c r="H49" s="58"/>
      <c r="I49" s="58"/>
      <c r="J49" s="58"/>
      <c r="K49" s="58"/>
      <c r="L49" s="58"/>
      <c r="M49" s="58"/>
      <c r="N49" s="58"/>
      <c r="O49" s="58"/>
      <c r="P49" s="58"/>
    </row>
    <row r="50" spans="1:16" ht="15">
      <c r="A50" s="121"/>
      <c r="B50" s="110"/>
      <c r="C50" s="110"/>
      <c r="D50" s="110"/>
      <c r="E50" s="110"/>
      <c r="F50" s="110"/>
      <c r="G50" s="58"/>
      <c r="H50" s="58"/>
      <c r="I50" s="58"/>
      <c r="J50" s="58"/>
      <c r="K50" s="58"/>
      <c r="L50" s="58"/>
      <c r="M50" s="58"/>
      <c r="N50" s="58"/>
      <c r="O50" s="58"/>
      <c r="P50" s="58"/>
    </row>
    <row r="51" spans="1:16" ht="47.25" customHeight="1">
      <c r="A51" s="167" t="s">
        <v>177</v>
      </c>
      <c r="B51" s="167"/>
      <c r="C51" s="167"/>
      <c r="D51" s="167"/>
      <c r="E51" s="167"/>
      <c r="F51" s="167"/>
      <c r="G51" s="58"/>
      <c r="H51" s="58"/>
      <c r="I51" s="58"/>
      <c r="J51" s="58"/>
      <c r="K51" s="58"/>
      <c r="L51" s="58"/>
      <c r="M51" s="58"/>
      <c r="N51" s="58"/>
      <c r="O51" s="58"/>
      <c r="P51" s="58"/>
    </row>
    <row r="52" spans="1:16" ht="15">
      <c r="A52" s="110"/>
      <c r="B52" s="110"/>
      <c r="C52" s="110"/>
      <c r="D52" s="110"/>
      <c r="E52" s="110"/>
      <c r="F52" s="110"/>
      <c r="G52" s="58"/>
      <c r="H52" s="58"/>
      <c r="I52" s="58"/>
      <c r="J52" s="58"/>
      <c r="K52" s="58"/>
      <c r="L52" s="58"/>
      <c r="M52" s="58"/>
      <c r="N52" s="58"/>
      <c r="O52" s="58"/>
      <c r="P52" s="58"/>
    </row>
    <row r="53" spans="1:16" ht="38.25" customHeight="1">
      <c r="A53" s="168" t="s">
        <v>178</v>
      </c>
      <c r="B53" s="168"/>
      <c r="C53" s="168"/>
      <c r="D53" s="168"/>
      <c r="E53" s="168"/>
      <c r="F53" s="168"/>
      <c r="G53" s="58"/>
      <c r="H53" s="58"/>
      <c r="I53" s="58"/>
      <c r="J53" s="58"/>
      <c r="K53" s="58"/>
      <c r="L53" s="58"/>
      <c r="M53" s="58"/>
      <c r="N53" s="58"/>
      <c r="O53" s="58"/>
      <c r="P53" s="58"/>
    </row>
    <row r="54" spans="1:16" ht="15">
      <c r="A54" s="110"/>
      <c r="B54" s="110"/>
      <c r="C54" s="110"/>
      <c r="D54" s="110"/>
      <c r="E54" s="110"/>
      <c r="F54" s="110"/>
      <c r="G54" s="58"/>
      <c r="H54" s="58"/>
      <c r="I54" s="58"/>
      <c r="J54" s="58"/>
      <c r="K54" s="58"/>
      <c r="L54" s="58"/>
      <c r="M54" s="58"/>
      <c r="N54" s="58"/>
      <c r="O54" s="58"/>
      <c r="P54" s="58"/>
    </row>
    <row r="55" spans="1:16" ht="36.75" customHeight="1">
      <c r="A55" s="168" t="s">
        <v>179</v>
      </c>
      <c r="B55" s="168"/>
      <c r="C55" s="168"/>
      <c r="D55" s="168"/>
      <c r="E55" s="168"/>
      <c r="F55" s="168"/>
      <c r="G55" s="58"/>
      <c r="H55" s="58"/>
      <c r="I55" s="58"/>
      <c r="J55" s="58"/>
      <c r="K55" s="58"/>
      <c r="L55" s="58"/>
      <c r="M55" s="58"/>
      <c r="N55" s="58"/>
      <c r="O55" s="58"/>
      <c r="P55" s="58"/>
    </row>
    <row r="56" spans="1:16" ht="15">
      <c r="A56" s="132"/>
      <c r="B56" s="132"/>
      <c r="C56" s="132"/>
      <c r="D56" s="132"/>
      <c r="E56" s="132"/>
      <c r="F56" s="132"/>
      <c r="G56" s="58"/>
      <c r="H56" s="58"/>
      <c r="I56" s="58"/>
      <c r="J56" s="58"/>
      <c r="K56" s="58"/>
      <c r="L56" s="58"/>
      <c r="M56" s="58"/>
      <c r="N56" s="58"/>
      <c r="O56" s="58"/>
      <c r="P56" s="58"/>
    </row>
    <row r="57" spans="1:16" ht="36.75" customHeight="1">
      <c r="A57" s="168" t="s">
        <v>233</v>
      </c>
      <c r="B57" s="168"/>
      <c r="C57" s="168"/>
      <c r="D57" s="168"/>
      <c r="E57" s="168"/>
      <c r="F57" s="168"/>
      <c r="G57" s="58"/>
      <c r="H57" s="58"/>
      <c r="I57" s="58"/>
      <c r="J57" s="58"/>
      <c r="K57" s="58"/>
      <c r="L57" s="58"/>
      <c r="M57" s="58"/>
      <c r="N57" s="58"/>
      <c r="O57" s="58"/>
      <c r="P57" s="58"/>
    </row>
    <row r="58" spans="1:16" ht="15">
      <c r="A58" s="132"/>
      <c r="B58" s="132"/>
      <c r="C58" s="132"/>
      <c r="D58" s="132"/>
      <c r="E58" s="132"/>
      <c r="F58" s="132"/>
      <c r="G58" s="58"/>
      <c r="H58" s="58"/>
      <c r="I58" s="58"/>
      <c r="J58" s="58"/>
      <c r="K58" s="58"/>
      <c r="L58" s="58"/>
      <c r="M58" s="58"/>
      <c r="N58" s="58"/>
      <c r="O58" s="58"/>
      <c r="P58" s="58"/>
    </row>
    <row r="59" spans="1:16" ht="73.5" customHeight="1">
      <c r="A59" s="164" t="s">
        <v>234</v>
      </c>
      <c r="B59" s="164"/>
      <c r="C59" s="164"/>
      <c r="D59" s="164"/>
      <c r="E59" s="164"/>
      <c r="F59" s="164"/>
      <c r="G59" s="58"/>
      <c r="H59" s="58"/>
      <c r="I59" s="58"/>
      <c r="J59" s="58"/>
      <c r="K59" s="58"/>
      <c r="L59" s="58"/>
      <c r="M59" s="58"/>
      <c r="N59" s="58"/>
      <c r="O59" s="58"/>
      <c r="P59" s="58"/>
    </row>
    <row r="60" spans="1:16" ht="15">
      <c r="A60" s="131"/>
      <c r="B60" s="131"/>
      <c r="C60" s="131"/>
      <c r="D60" s="131"/>
      <c r="E60" s="131"/>
      <c r="F60" s="131"/>
      <c r="G60" s="58"/>
      <c r="H60" s="58"/>
      <c r="I60" s="58"/>
      <c r="J60" s="58"/>
      <c r="K60" s="58"/>
      <c r="L60" s="58"/>
      <c r="M60" s="58"/>
      <c r="N60" s="58"/>
      <c r="O60" s="58"/>
      <c r="P60" s="58"/>
    </row>
    <row r="61" spans="1:16" ht="52.5" customHeight="1">
      <c r="A61" s="164" t="s">
        <v>235</v>
      </c>
      <c r="B61" s="164"/>
      <c r="C61" s="164"/>
      <c r="D61" s="164"/>
      <c r="E61" s="164"/>
      <c r="F61" s="164"/>
      <c r="G61" s="58"/>
      <c r="H61" s="58"/>
      <c r="I61" s="58"/>
      <c r="J61" s="58"/>
      <c r="K61" s="58"/>
      <c r="L61" s="58"/>
      <c r="M61" s="58"/>
      <c r="N61" s="58"/>
      <c r="O61" s="58"/>
      <c r="P61" s="58"/>
    </row>
    <row r="62" spans="1:16" ht="15">
      <c r="A62" s="131"/>
      <c r="B62" s="131"/>
      <c r="C62" s="131"/>
      <c r="D62" s="131"/>
      <c r="E62" s="131"/>
      <c r="F62" s="131"/>
      <c r="G62" s="58"/>
      <c r="H62" s="58"/>
      <c r="I62" s="58"/>
      <c r="J62" s="58"/>
      <c r="K62" s="58"/>
      <c r="L62" s="58"/>
      <c r="M62" s="58"/>
      <c r="N62" s="58"/>
      <c r="O62" s="58"/>
      <c r="P62" s="58"/>
    </row>
    <row r="63" spans="1:16" ht="57.75" customHeight="1">
      <c r="A63" s="164" t="s">
        <v>199</v>
      </c>
      <c r="B63" s="164"/>
      <c r="C63" s="164"/>
      <c r="D63" s="164"/>
      <c r="E63" s="164"/>
      <c r="F63" s="164"/>
      <c r="G63" s="58"/>
      <c r="H63" s="58"/>
      <c r="I63" s="58"/>
      <c r="J63" s="58"/>
      <c r="K63" s="58"/>
      <c r="L63" s="58"/>
      <c r="M63" s="58"/>
      <c r="N63" s="58"/>
      <c r="O63" s="58"/>
      <c r="P63" s="58"/>
    </row>
    <row r="64" spans="1:16" ht="15">
      <c r="A64" s="110"/>
      <c r="B64" s="110"/>
      <c r="C64" s="110"/>
      <c r="D64" s="110"/>
      <c r="E64" s="110"/>
      <c r="F64" s="110"/>
      <c r="G64" s="58"/>
      <c r="H64" s="58"/>
      <c r="I64" s="58"/>
      <c r="J64" s="58"/>
      <c r="K64" s="58"/>
      <c r="L64" s="58"/>
      <c r="M64" s="58"/>
      <c r="N64" s="58"/>
      <c r="O64" s="58"/>
      <c r="P64" s="58"/>
    </row>
    <row r="65" spans="1:16" ht="75" customHeight="1">
      <c r="A65" s="164" t="s">
        <v>180</v>
      </c>
      <c r="B65" s="164"/>
      <c r="C65" s="164"/>
      <c r="D65" s="164"/>
      <c r="E65" s="164"/>
      <c r="F65" s="164"/>
      <c r="G65" s="58"/>
      <c r="H65" s="58"/>
      <c r="I65" s="58"/>
      <c r="J65" s="58"/>
      <c r="K65" s="58"/>
      <c r="L65" s="58"/>
      <c r="M65" s="58"/>
      <c r="N65" s="58"/>
      <c r="O65" s="58"/>
      <c r="P65" s="58"/>
    </row>
    <row r="66" spans="1:16" ht="15">
      <c r="A66" s="110"/>
      <c r="B66" s="110"/>
      <c r="C66" s="110"/>
      <c r="D66" s="110"/>
      <c r="E66" s="110"/>
      <c r="F66" s="110"/>
      <c r="G66" s="58"/>
      <c r="H66" s="58"/>
      <c r="I66" s="58"/>
      <c r="J66" s="58"/>
      <c r="K66" s="58"/>
      <c r="L66" s="58"/>
      <c r="M66" s="58"/>
      <c r="N66" s="58"/>
      <c r="O66" s="58"/>
      <c r="P66" s="58"/>
    </row>
    <row r="67" spans="1:16" ht="51" customHeight="1">
      <c r="A67" s="164" t="s">
        <v>181</v>
      </c>
      <c r="B67" s="164"/>
      <c r="C67" s="164"/>
      <c r="D67" s="164"/>
      <c r="E67" s="164"/>
      <c r="F67" s="164"/>
      <c r="G67" s="58"/>
      <c r="H67" s="58"/>
      <c r="I67" s="58"/>
      <c r="J67" s="58"/>
      <c r="K67" s="58"/>
      <c r="L67" s="58"/>
      <c r="M67" s="58"/>
      <c r="N67" s="58"/>
      <c r="O67" s="58"/>
      <c r="P67" s="58"/>
    </row>
    <row r="68" spans="1:6" ht="15">
      <c r="A68" s="110"/>
      <c r="B68" s="110"/>
      <c r="C68" s="110"/>
      <c r="D68" s="110"/>
      <c r="E68" s="110"/>
      <c r="F68" s="110"/>
    </row>
    <row r="69" spans="1:6" ht="15">
      <c r="A69" s="156" t="s">
        <v>185</v>
      </c>
      <c r="B69" s="156"/>
      <c r="C69" s="156"/>
      <c r="D69" s="156"/>
      <c r="E69" s="110"/>
      <c r="F69" s="110"/>
    </row>
  </sheetData>
  <sheetProtection password="E975" sheet="1" objects="1" scenarios="1"/>
  <mergeCells count="27">
    <mergeCell ref="I5:J5"/>
    <mergeCell ref="A57:F57"/>
    <mergeCell ref="A61:F61"/>
    <mergeCell ref="A53:F53"/>
    <mergeCell ref="A55:F55"/>
    <mergeCell ref="A59:F59"/>
    <mergeCell ref="A43:F43"/>
    <mergeCell ref="A45:F45"/>
    <mergeCell ref="A47:F47"/>
    <mergeCell ref="A49:F49"/>
    <mergeCell ref="A51:F51"/>
    <mergeCell ref="A69:D69"/>
    <mergeCell ref="A63:F63"/>
    <mergeCell ref="A65:F65"/>
    <mergeCell ref="A67:F67"/>
    <mergeCell ref="A25:F25"/>
    <mergeCell ref="A33:F33"/>
    <mergeCell ref="A35:F35"/>
    <mergeCell ref="A37:F37"/>
    <mergeCell ref="A39:F39"/>
    <mergeCell ref="A41:F41"/>
    <mergeCell ref="A1:F1"/>
    <mergeCell ref="A2:F2"/>
    <mergeCell ref="A3:F3"/>
    <mergeCell ref="A5:F5"/>
    <mergeCell ref="A13:F13"/>
    <mergeCell ref="A23:F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MIGUEL</cp:lastModifiedBy>
  <dcterms:created xsi:type="dcterms:W3CDTF">2019-02-14T04:13:42Z</dcterms:created>
  <dcterms:modified xsi:type="dcterms:W3CDTF">2022-01-04T15:55:39Z</dcterms:modified>
  <cp:category/>
  <cp:version/>
  <cp:contentType/>
  <cp:contentStatus/>
</cp:coreProperties>
</file>